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9040" windowHeight="16440" activeTab="1"/>
  </bookViews>
  <sheets>
    <sheet name="Introduction" sheetId="8" r:id="rId1"/>
    <sheet name="Initiatives main list" sheetId="1" r:id="rId2"/>
    <sheet name="Initiatives list and website" sheetId="11" r:id="rId3"/>
    <sheet name="Initiatives list and taxonomy" sheetId="13" r:id="rId4"/>
    <sheet name="Analysis1" sheetId="5" r:id="rId5"/>
    <sheet name="Analysis2" sheetId="6" r:id="rId6"/>
    <sheet name="Taxonomy summary" sheetId="2" r:id="rId7"/>
    <sheet name="Appx" sheetId="7" r:id="rId8"/>
  </sheets>
  <definedNames>
    <definedName name="_xlnm.Print_Titles" localSheetId="3">'Initiatives list and taxonomy'!$1:$2</definedName>
    <definedName name="_xlnm.Print_Titles" localSheetId="2">'Initiatives list and website'!$1:$2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C4" i="13"/>
  <c r="D4" i="13"/>
  <c r="E4" i="13"/>
  <c r="F4" i="13"/>
  <c r="B5" i="13"/>
  <c r="C5" i="13"/>
  <c r="D5" i="13"/>
  <c r="E5" i="13"/>
  <c r="F5" i="13"/>
  <c r="B6" i="13"/>
  <c r="C6" i="13"/>
  <c r="D6" i="13"/>
  <c r="E6" i="13"/>
  <c r="F6" i="13"/>
  <c r="B7" i="13"/>
  <c r="C7" i="13"/>
  <c r="D7" i="13"/>
  <c r="E7" i="13"/>
  <c r="F7" i="13"/>
  <c r="B8" i="13"/>
  <c r="C8" i="13"/>
  <c r="D8" i="13"/>
  <c r="E8" i="13"/>
  <c r="F8" i="13"/>
  <c r="B9" i="13"/>
  <c r="C9" i="13"/>
  <c r="D9" i="13"/>
  <c r="E9" i="13"/>
  <c r="F9" i="13"/>
  <c r="B10" i="13"/>
  <c r="C10" i="13"/>
  <c r="D10" i="13"/>
  <c r="E10" i="13"/>
  <c r="F10" i="13"/>
  <c r="B11" i="13"/>
  <c r="C11" i="13"/>
  <c r="D11" i="13"/>
  <c r="E11" i="13"/>
  <c r="F11" i="13"/>
  <c r="B12" i="13"/>
  <c r="C12" i="13"/>
  <c r="D12" i="13"/>
  <c r="E12" i="13"/>
  <c r="F12" i="13"/>
  <c r="B13" i="13"/>
  <c r="C13" i="13"/>
  <c r="D13" i="13"/>
  <c r="E13" i="13"/>
  <c r="F13" i="13"/>
  <c r="B14" i="13"/>
  <c r="C14" i="13"/>
  <c r="D14" i="13"/>
  <c r="E14" i="13"/>
  <c r="F14" i="13"/>
  <c r="B15" i="13"/>
  <c r="C15" i="13"/>
  <c r="D15" i="13"/>
  <c r="E15" i="13"/>
  <c r="F15" i="13"/>
  <c r="B16" i="13"/>
  <c r="C16" i="13"/>
  <c r="D16" i="13"/>
  <c r="E16" i="13"/>
  <c r="F16" i="13"/>
  <c r="B17" i="13"/>
  <c r="C17" i="13"/>
  <c r="D17" i="13"/>
  <c r="E17" i="13"/>
  <c r="F17" i="13"/>
  <c r="B18" i="13"/>
  <c r="C18" i="13"/>
  <c r="D18" i="13"/>
  <c r="E18" i="13"/>
  <c r="F18" i="13"/>
  <c r="B19" i="13"/>
  <c r="C19" i="13"/>
  <c r="D19" i="13"/>
  <c r="E19" i="13"/>
  <c r="F19" i="13"/>
  <c r="B20" i="13"/>
  <c r="C20" i="13"/>
  <c r="D20" i="13"/>
  <c r="E20" i="13"/>
  <c r="F20" i="13"/>
  <c r="B21" i="13"/>
  <c r="C21" i="13"/>
  <c r="D21" i="13"/>
  <c r="E21" i="13"/>
  <c r="F21" i="13"/>
  <c r="B22" i="13"/>
  <c r="C22" i="13"/>
  <c r="D22" i="13"/>
  <c r="E22" i="13"/>
  <c r="F22" i="13"/>
  <c r="B23" i="13"/>
  <c r="C23" i="13"/>
  <c r="D23" i="13"/>
  <c r="E23" i="13"/>
  <c r="F23" i="13"/>
  <c r="B24" i="13"/>
  <c r="C24" i="13"/>
  <c r="D24" i="13"/>
  <c r="E24" i="13"/>
  <c r="F24" i="13"/>
  <c r="B25" i="13"/>
  <c r="C25" i="13"/>
  <c r="D25" i="13"/>
  <c r="E25" i="13"/>
  <c r="F25" i="13"/>
  <c r="B26" i="13"/>
  <c r="C26" i="13"/>
  <c r="D26" i="13"/>
  <c r="E26" i="13"/>
  <c r="F26" i="13"/>
  <c r="B27" i="13"/>
  <c r="C27" i="13"/>
  <c r="D27" i="13"/>
  <c r="E27" i="13"/>
  <c r="F27" i="13"/>
  <c r="B28" i="13"/>
  <c r="C28" i="13"/>
  <c r="D28" i="13"/>
  <c r="E28" i="13"/>
  <c r="F28" i="13"/>
  <c r="B29" i="13"/>
  <c r="C29" i="13"/>
  <c r="D29" i="13"/>
  <c r="E29" i="13"/>
  <c r="F29" i="13"/>
  <c r="B30" i="13"/>
  <c r="C30" i="13"/>
  <c r="D30" i="13"/>
  <c r="E30" i="13"/>
  <c r="F30" i="13"/>
  <c r="B31" i="13"/>
  <c r="C31" i="13"/>
  <c r="D31" i="13"/>
  <c r="E31" i="13"/>
  <c r="F31" i="13"/>
  <c r="B32" i="13"/>
  <c r="C32" i="13"/>
  <c r="D32" i="13"/>
  <c r="E32" i="13"/>
  <c r="F32" i="13"/>
  <c r="B33" i="13"/>
  <c r="C33" i="13"/>
  <c r="D33" i="13"/>
  <c r="E33" i="13"/>
  <c r="F33" i="13"/>
  <c r="B34" i="13"/>
  <c r="C34" i="13"/>
  <c r="D34" i="13"/>
  <c r="E34" i="13"/>
  <c r="F34" i="13"/>
  <c r="B35" i="13"/>
  <c r="C35" i="13"/>
  <c r="D35" i="13"/>
  <c r="E35" i="13"/>
  <c r="F35" i="13"/>
  <c r="B36" i="13"/>
  <c r="C36" i="13"/>
  <c r="D36" i="13"/>
  <c r="E36" i="13"/>
  <c r="F36" i="13"/>
  <c r="B37" i="13"/>
  <c r="C37" i="13"/>
  <c r="D37" i="13"/>
  <c r="E37" i="13"/>
  <c r="F37" i="13"/>
  <c r="B38" i="13"/>
  <c r="C38" i="13"/>
  <c r="D38" i="13"/>
  <c r="E38" i="13"/>
  <c r="F38" i="13"/>
  <c r="B39" i="13"/>
  <c r="C39" i="13"/>
  <c r="D39" i="13"/>
  <c r="E39" i="13"/>
  <c r="F39" i="13"/>
  <c r="B40" i="13"/>
  <c r="C40" i="13"/>
  <c r="D40" i="13"/>
  <c r="E40" i="13"/>
  <c r="F40" i="13"/>
  <c r="B41" i="13"/>
  <c r="C41" i="13"/>
  <c r="D41" i="13"/>
  <c r="E41" i="13"/>
  <c r="F41" i="13"/>
  <c r="B42" i="13"/>
  <c r="C42" i="13"/>
  <c r="D42" i="13"/>
  <c r="E42" i="13"/>
  <c r="F42" i="13"/>
  <c r="B43" i="13"/>
  <c r="C43" i="13"/>
  <c r="D43" i="13"/>
  <c r="E43" i="13"/>
  <c r="F43" i="13"/>
  <c r="B44" i="13"/>
  <c r="C44" i="13"/>
  <c r="D44" i="13"/>
  <c r="E44" i="13"/>
  <c r="F44" i="13"/>
  <c r="B45" i="13"/>
  <c r="C45" i="13"/>
  <c r="D45" i="13"/>
  <c r="E45" i="13"/>
  <c r="F45" i="13"/>
  <c r="B46" i="13"/>
  <c r="C46" i="13"/>
  <c r="D46" i="13"/>
  <c r="E46" i="13"/>
  <c r="F46" i="13"/>
  <c r="B47" i="13"/>
  <c r="C47" i="13"/>
  <c r="D47" i="13"/>
  <c r="E47" i="13"/>
  <c r="F47" i="13"/>
  <c r="B48" i="13"/>
  <c r="C48" i="13"/>
  <c r="D48" i="13"/>
  <c r="E48" i="13"/>
  <c r="F48" i="13"/>
  <c r="B49" i="13"/>
  <c r="C49" i="13"/>
  <c r="D49" i="13"/>
  <c r="E49" i="13"/>
  <c r="F49" i="13"/>
  <c r="B50" i="13"/>
  <c r="C50" i="13"/>
  <c r="D50" i="13"/>
  <c r="E50" i="13"/>
  <c r="F50" i="13"/>
  <c r="B51" i="13"/>
  <c r="C51" i="13"/>
  <c r="D51" i="13"/>
  <c r="E51" i="13"/>
  <c r="F51" i="13"/>
  <c r="B52" i="13"/>
  <c r="C52" i="13"/>
  <c r="D52" i="13"/>
  <c r="E52" i="13"/>
  <c r="F52" i="13"/>
  <c r="B53" i="13"/>
  <c r="C53" i="13"/>
  <c r="D53" i="13"/>
  <c r="E53" i="13"/>
  <c r="F53" i="13"/>
  <c r="B54" i="13"/>
  <c r="C54" i="13"/>
  <c r="D54" i="13"/>
  <c r="E54" i="13"/>
  <c r="F54" i="13"/>
  <c r="B55" i="13"/>
  <c r="C55" i="13"/>
  <c r="D55" i="13"/>
  <c r="E55" i="13"/>
  <c r="F55" i="13"/>
  <c r="B56" i="13"/>
  <c r="C56" i="13"/>
  <c r="D56" i="13"/>
  <c r="E56" i="13"/>
  <c r="F56" i="13"/>
  <c r="B57" i="13"/>
  <c r="C57" i="13"/>
  <c r="D57" i="13"/>
  <c r="E57" i="13"/>
  <c r="F57" i="13"/>
  <c r="B58" i="13"/>
  <c r="C58" i="13"/>
  <c r="D58" i="13"/>
  <c r="E58" i="13"/>
  <c r="F58" i="13"/>
  <c r="B59" i="13"/>
  <c r="C59" i="13"/>
  <c r="D59" i="13"/>
  <c r="E59" i="13"/>
  <c r="F59" i="13"/>
  <c r="B60" i="13"/>
  <c r="C60" i="13"/>
  <c r="D60" i="13"/>
  <c r="E60" i="13"/>
  <c r="F60" i="13"/>
  <c r="B61" i="13"/>
  <c r="C61" i="13"/>
  <c r="D61" i="13"/>
  <c r="E61" i="13"/>
  <c r="F61" i="13"/>
  <c r="B62" i="13"/>
  <c r="C62" i="13"/>
  <c r="D62" i="13"/>
  <c r="E62" i="13"/>
  <c r="F62" i="13"/>
  <c r="B63" i="13"/>
  <c r="C63" i="13"/>
  <c r="D63" i="13"/>
  <c r="E63" i="13"/>
  <c r="F63" i="13"/>
  <c r="B64" i="13"/>
  <c r="C64" i="13"/>
  <c r="D64" i="13"/>
  <c r="E64" i="13"/>
  <c r="F64" i="13"/>
  <c r="B65" i="13"/>
  <c r="C65" i="13"/>
  <c r="D65" i="13"/>
  <c r="E65" i="13"/>
  <c r="F65" i="13"/>
  <c r="B66" i="13"/>
  <c r="C66" i="13"/>
  <c r="D66" i="13"/>
  <c r="E66" i="13"/>
  <c r="F66" i="13"/>
  <c r="B67" i="13"/>
  <c r="C67" i="13"/>
  <c r="D67" i="13"/>
  <c r="E67" i="13"/>
  <c r="F67" i="13"/>
  <c r="B68" i="13"/>
  <c r="C68" i="13"/>
  <c r="D68" i="13"/>
  <c r="E68" i="13"/>
  <c r="F68" i="13"/>
  <c r="B69" i="13"/>
  <c r="C69" i="13"/>
  <c r="D69" i="13"/>
  <c r="E69" i="13"/>
  <c r="F69" i="13"/>
  <c r="B70" i="13"/>
  <c r="C70" i="13"/>
  <c r="D70" i="13"/>
  <c r="E70" i="13"/>
  <c r="F70" i="13"/>
  <c r="B71" i="13"/>
  <c r="C71" i="13"/>
  <c r="D71" i="13"/>
  <c r="E71" i="13"/>
  <c r="F71" i="13"/>
  <c r="B72" i="13"/>
  <c r="C72" i="13"/>
  <c r="D72" i="13"/>
  <c r="E72" i="13"/>
  <c r="F72" i="13"/>
  <c r="B73" i="13"/>
  <c r="C73" i="13"/>
  <c r="D73" i="13"/>
  <c r="E73" i="13"/>
  <c r="F73" i="13"/>
  <c r="B74" i="13"/>
  <c r="C74" i="13"/>
  <c r="D74" i="13"/>
  <c r="E74" i="13"/>
  <c r="F74" i="13"/>
  <c r="B75" i="13"/>
  <c r="C75" i="13"/>
  <c r="D75" i="13"/>
  <c r="E75" i="13"/>
  <c r="F75" i="13"/>
  <c r="B76" i="13"/>
  <c r="C76" i="13"/>
  <c r="D76" i="13"/>
  <c r="E76" i="13"/>
  <c r="F76" i="13"/>
  <c r="B77" i="13"/>
  <c r="C77" i="13"/>
  <c r="D77" i="13"/>
  <c r="E77" i="13"/>
  <c r="F77" i="13"/>
  <c r="B78" i="13"/>
  <c r="C78" i="13"/>
  <c r="D78" i="13"/>
  <c r="E78" i="13"/>
  <c r="F78" i="13"/>
  <c r="B79" i="13"/>
  <c r="C79" i="13"/>
  <c r="D79" i="13"/>
  <c r="E79" i="13"/>
  <c r="F79" i="13"/>
  <c r="B80" i="13"/>
  <c r="C80" i="13"/>
  <c r="D80" i="13"/>
  <c r="E80" i="13"/>
  <c r="F80" i="13"/>
  <c r="B81" i="13"/>
  <c r="C81" i="13"/>
  <c r="D81" i="13"/>
  <c r="E81" i="13"/>
  <c r="F81" i="13"/>
  <c r="B82" i="13"/>
  <c r="C82" i="13"/>
  <c r="D82" i="13"/>
  <c r="E82" i="13"/>
  <c r="F82" i="13"/>
  <c r="B83" i="13"/>
  <c r="C83" i="13"/>
  <c r="D83" i="13"/>
  <c r="E83" i="13"/>
  <c r="F83" i="13"/>
  <c r="B84" i="13"/>
  <c r="C84" i="13"/>
  <c r="D84" i="13"/>
  <c r="E84" i="13"/>
  <c r="F84" i="13"/>
  <c r="B85" i="13"/>
  <c r="C85" i="13"/>
  <c r="D85" i="13"/>
  <c r="E85" i="13"/>
  <c r="F85" i="13"/>
  <c r="B86" i="13"/>
  <c r="C86" i="13"/>
  <c r="D86" i="13"/>
  <c r="E86" i="13"/>
  <c r="F86" i="13"/>
  <c r="B87" i="13"/>
  <c r="C87" i="13"/>
  <c r="D87" i="13"/>
  <c r="E87" i="13"/>
  <c r="F87" i="13"/>
  <c r="B88" i="13"/>
  <c r="C88" i="13"/>
  <c r="D88" i="13"/>
  <c r="E88" i="13"/>
  <c r="F88" i="13"/>
  <c r="B89" i="13"/>
  <c r="C89" i="13"/>
  <c r="D89" i="13"/>
  <c r="E89" i="13"/>
  <c r="F89" i="13"/>
  <c r="B90" i="13"/>
  <c r="C90" i="13"/>
  <c r="D90" i="13"/>
  <c r="E90" i="13"/>
  <c r="F90" i="13"/>
  <c r="B91" i="13"/>
  <c r="C91" i="13"/>
  <c r="D91" i="13"/>
  <c r="E91" i="13"/>
  <c r="F91" i="13"/>
  <c r="B92" i="13"/>
  <c r="C92" i="13"/>
  <c r="D92" i="13"/>
  <c r="E92" i="13"/>
  <c r="F92" i="13"/>
  <c r="B93" i="13"/>
  <c r="C93" i="13"/>
  <c r="D93" i="13"/>
  <c r="E93" i="13"/>
  <c r="F93" i="13"/>
  <c r="B94" i="13"/>
  <c r="C94" i="13"/>
  <c r="D94" i="13"/>
  <c r="E94" i="13"/>
  <c r="F94" i="13"/>
  <c r="B95" i="13"/>
  <c r="C95" i="13"/>
  <c r="D95" i="13"/>
  <c r="E95" i="13"/>
  <c r="F95" i="13"/>
  <c r="B96" i="13"/>
  <c r="C96" i="13"/>
  <c r="D96" i="13"/>
  <c r="E96" i="13"/>
  <c r="F96" i="13"/>
  <c r="B97" i="13"/>
  <c r="C97" i="13"/>
  <c r="D97" i="13"/>
  <c r="E97" i="13"/>
  <c r="F97" i="13"/>
  <c r="B98" i="13"/>
  <c r="C98" i="13"/>
  <c r="D98" i="13"/>
  <c r="E98" i="13"/>
  <c r="F98" i="13"/>
  <c r="B99" i="13"/>
  <c r="C99" i="13"/>
  <c r="D99" i="13"/>
  <c r="E99" i="13"/>
  <c r="F99" i="13"/>
  <c r="B100" i="13"/>
  <c r="C100" i="13"/>
  <c r="D100" i="13"/>
  <c r="E100" i="13"/>
  <c r="F100" i="13"/>
  <c r="B101" i="13"/>
  <c r="C101" i="13"/>
  <c r="D101" i="13"/>
  <c r="E101" i="13"/>
  <c r="F101" i="13"/>
  <c r="B102" i="13"/>
  <c r="C102" i="13"/>
  <c r="D102" i="13"/>
  <c r="E102" i="13"/>
  <c r="F102" i="13"/>
  <c r="B103" i="13"/>
  <c r="C103" i="13"/>
  <c r="D103" i="13"/>
  <c r="E103" i="13"/>
  <c r="F103" i="13"/>
  <c r="B104" i="13"/>
  <c r="C104" i="13"/>
  <c r="D104" i="13"/>
  <c r="E104" i="13"/>
  <c r="F104" i="13"/>
  <c r="B105" i="13"/>
  <c r="C105" i="13"/>
  <c r="D105" i="13"/>
  <c r="E105" i="13"/>
  <c r="F105" i="13"/>
  <c r="B106" i="13"/>
  <c r="C106" i="13"/>
  <c r="D106" i="13"/>
  <c r="E106" i="13"/>
  <c r="F106" i="13"/>
  <c r="B107" i="13"/>
  <c r="C107" i="13"/>
  <c r="D107" i="13"/>
  <c r="E107" i="13"/>
  <c r="F107" i="13"/>
  <c r="B108" i="13"/>
  <c r="C108" i="13"/>
  <c r="D108" i="13"/>
  <c r="E108" i="13"/>
  <c r="F108" i="13"/>
  <c r="B109" i="13"/>
  <c r="C109" i="13"/>
  <c r="D109" i="13"/>
  <c r="E109" i="13"/>
  <c r="F109" i="13"/>
  <c r="B110" i="13"/>
  <c r="C110" i="13"/>
  <c r="D110" i="13"/>
  <c r="E110" i="13"/>
  <c r="F110" i="13"/>
  <c r="B111" i="13"/>
  <c r="C111" i="13"/>
  <c r="D111" i="13"/>
  <c r="E111" i="13"/>
  <c r="F111" i="13"/>
  <c r="B112" i="13"/>
  <c r="C112" i="13"/>
  <c r="D112" i="13"/>
  <c r="E112" i="13"/>
  <c r="F112" i="13"/>
  <c r="B113" i="13"/>
  <c r="C113" i="13"/>
  <c r="D113" i="13"/>
  <c r="E113" i="13"/>
  <c r="F113" i="13"/>
  <c r="B114" i="13"/>
  <c r="C114" i="13"/>
  <c r="D114" i="13"/>
  <c r="E114" i="13"/>
  <c r="F114" i="13"/>
  <c r="B115" i="13"/>
  <c r="C115" i="13"/>
  <c r="D115" i="13"/>
  <c r="E115" i="13"/>
  <c r="F115" i="13"/>
  <c r="B116" i="13"/>
  <c r="C116" i="13"/>
  <c r="D116" i="13"/>
  <c r="E116" i="13"/>
  <c r="F116" i="13"/>
  <c r="B117" i="13"/>
  <c r="C117" i="13"/>
  <c r="D117" i="13"/>
  <c r="E117" i="13"/>
  <c r="F117" i="13"/>
  <c r="B118" i="13"/>
  <c r="C118" i="13"/>
  <c r="D118" i="13"/>
  <c r="E118" i="13"/>
  <c r="F118" i="13"/>
  <c r="B119" i="13"/>
  <c r="C119" i="13"/>
  <c r="D119" i="13"/>
  <c r="E119" i="13"/>
  <c r="F119" i="13"/>
  <c r="B120" i="13"/>
  <c r="C120" i="13"/>
  <c r="D120" i="13"/>
  <c r="E120" i="13"/>
  <c r="F120" i="13"/>
  <c r="B121" i="13"/>
  <c r="C121" i="13"/>
  <c r="D121" i="13"/>
  <c r="E121" i="13"/>
  <c r="F121" i="13"/>
  <c r="B122" i="13"/>
  <c r="C122" i="13"/>
  <c r="D122" i="13"/>
  <c r="E122" i="13"/>
  <c r="F122" i="13"/>
  <c r="B123" i="13"/>
  <c r="C123" i="13"/>
  <c r="D123" i="13"/>
  <c r="E123" i="13"/>
  <c r="F123" i="13"/>
  <c r="B124" i="13"/>
  <c r="C124" i="13"/>
  <c r="D124" i="13"/>
  <c r="E124" i="13"/>
  <c r="F124" i="13"/>
  <c r="B125" i="13"/>
  <c r="C125" i="13"/>
  <c r="D125" i="13"/>
  <c r="E125" i="13"/>
  <c r="F125" i="13"/>
  <c r="B126" i="13"/>
  <c r="C126" i="13"/>
  <c r="D126" i="13"/>
  <c r="E126" i="13"/>
  <c r="F126" i="13"/>
  <c r="B127" i="13"/>
  <c r="C127" i="13"/>
  <c r="D127" i="13"/>
  <c r="E127" i="13"/>
  <c r="F127" i="13"/>
  <c r="B128" i="13"/>
  <c r="C128" i="13"/>
  <c r="D128" i="13"/>
  <c r="E128" i="13"/>
  <c r="F128" i="13"/>
  <c r="B129" i="13"/>
  <c r="C129" i="13"/>
  <c r="D129" i="13"/>
  <c r="E129" i="13"/>
  <c r="F129" i="13"/>
  <c r="B130" i="13"/>
  <c r="C130" i="13"/>
  <c r="D130" i="13"/>
  <c r="E130" i="13"/>
  <c r="F130" i="13"/>
  <c r="B131" i="13"/>
  <c r="C131" i="13"/>
  <c r="D131" i="13"/>
  <c r="E131" i="13"/>
  <c r="F131" i="13"/>
  <c r="C3" i="13"/>
  <c r="D3" i="13"/>
  <c r="E3" i="13"/>
  <c r="F3" i="13"/>
  <c r="B3" i="13"/>
  <c r="C2" i="13"/>
  <c r="D2" i="13"/>
  <c r="E2" i="13"/>
  <c r="F2" i="13"/>
  <c r="B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2" i="13"/>
  <c r="A3" i="11"/>
  <c r="B3" i="11"/>
  <c r="A4" i="11"/>
  <c r="B4" i="11"/>
  <c r="A5" i="11"/>
  <c r="B5" i="11"/>
  <c r="A6" i="11"/>
  <c r="B6" i="11"/>
  <c r="A7" i="11"/>
  <c r="B7" i="11"/>
  <c r="A8" i="11"/>
  <c r="B8" i="11"/>
  <c r="A9" i="11"/>
  <c r="B9" i="11"/>
  <c r="A10" i="11"/>
  <c r="B10" i="11"/>
  <c r="A11" i="11"/>
  <c r="B11" i="11"/>
  <c r="A12" i="11"/>
  <c r="B12" i="11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A23" i="11"/>
  <c r="B23" i="11"/>
  <c r="A24" i="11"/>
  <c r="B24" i="11"/>
  <c r="A25" i="11"/>
  <c r="B25" i="11"/>
  <c r="A26" i="11"/>
  <c r="B26" i="11"/>
  <c r="A27" i="11"/>
  <c r="B27" i="11"/>
  <c r="A28" i="11"/>
  <c r="B28" i="11"/>
  <c r="A29" i="11"/>
  <c r="B29" i="11"/>
  <c r="A30" i="11"/>
  <c r="B30" i="11"/>
  <c r="A31" i="11"/>
  <c r="B31" i="11"/>
  <c r="A32" i="11"/>
  <c r="B32" i="11"/>
  <c r="A33" i="11"/>
  <c r="B33" i="11"/>
  <c r="A34" i="11"/>
  <c r="B34" i="11"/>
  <c r="A35" i="11"/>
  <c r="B35" i="11"/>
  <c r="A36" i="11"/>
  <c r="B36" i="11"/>
  <c r="A37" i="11"/>
  <c r="B37" i="11"/>
  <c r="A38" i="11"/>
  <c r="B38" i="11"/>
  <c r="A39" i="11"/>
  <c r="B39" i="11"/>
  <c r="A40" i="11"/>
  <c r="B40" i="11"/>
  <c r="A41" i="11"/>
  <c r="B41" i="11"/>
  <c r="A42" i="11"/>
  <c r="B42" i="11"/>
  <c r="A43" i="11"/>
  <c r="B43" i="11"/>
  <c r="A44" i="11"/>
  <c r="B44" i="11"/>
  <c r="A45" i="11"/>
  <c r="B45" i="11"/>
  <c r="A46" i="11"/>
  <c r="B46" i="11"/>
  <c r="A47" i="11"/>
  <c r="B47" i="11"/>
  <c r="A48" i="11"/>
  <c r="B48" i="11"/>
  <c r="A49" i="11"/>
  <c r="B49" i="11"/>
  <c r="A50" i="11"/>
  <c r="B50" i="11"/>
  <c r="A51" i="11"/>
  <c r="B51" i="11"/>
  <c r="A52" i="11"/>
  <c r="B52" i="11"/>
  <c r="A53" i="11"/>
  <c r="B53" i="11"/>
  <c r="A54" i="11"/>
  <c r="B54" i="11"/>
  <c r="A55" i="11"/>
  <c r="B55" i="11"/>
  <c r="A56" i="11"/>
  <c r="B56" i="11"/>
  <c r="A57" i="11"/>
  <c r="B57" i="11"/>
  <c r="A58" i="11"/>
  <c r="B58" i="11"/>
  <c r="A59" i="11"/>
  <c r="B59" i="11"/>
  <c r="A60" i="11"/>
  <c r="B60" i="11"/>
  <c r="A61" i="11"/>
  <c r="B61" i="11"/>
  <c r="A62" i="11"/>
  <c r="B62" i="11"/>
  <c r="A63" i="11"/>
  <c r="B63" i="11"/>
  <c r="A64" i="11"/>
  <c r="B64" i="11"/>
  <c r="A65" i="11"/>
  <c r="B65" i="11"/>
  <c r="A66" i="11"/>
  <c r="B66" i="11"/>
  <c r="A67" i="11"/>
  <c r="B67" i="11"/>
  <c r="A68" i="11"/>
  <c r="B68" i="11"/>
  <c r="A69" i="11"/>
  <c r="B69" i="11"/>
  <c r="A70" i="11"/>
  <c r="B70" i="11"/>
  <c r="A71" i="11"/>
  <c r="B71" i="11"/>
  <c r="A72" i="11"/>
  <c r="B72" i="11"/>
  <c r="A73" i="11"/>
  <c r="B73" i="11"/>
  <c r="A74" i="11"/>
  <c r="B74" i="11"/>
  <c r="A75" i="11"/>
  <c r="B75" i="11"/>
  <c r="A76" i="11"/>
  <c r="B76" i="11"/>
  <c r="A77" i="11"/>
  <c r="B77" i="11"/>
  <c r="A78" i="11"/>
  <c r="B78" i="11"/>
  <c r="A79" i="11"/>
  <c r="B79" i="11"/>
  <c r="A80" i="11"/>
  <c r="B80" i="11"/>
  <c r="A81" i="11"/>
  <c r="B81" i="11"/>
  <c r="A82" i="11"/>
  <c r="B82" i="11"/>
  <c r="A83" i="11"/>
  <c r="B83" i="11"/>
  <c r="A84" i="11"/>
  <c r="B84" i="11"/>
  <c r="A85" i="11"/>
  <c r="B85" i="11"/>
  <c r="A86" i="11"/>
  <c r="B86" i="11"/>
  <c r="A87" i="11"/>
  <c r="B87" i="11"/>
  <c r="A88" i="11"/>
  <c r="B88" i="11"/>
  <c r="A89" i="11"/>
  <c r="B89" i="11"/>
  <c r="A90" i="11"/>
  <c r="B90" i="11"/>
  <c r="A91" i="11"/>
  <c r="B91" i="11"/>
  <c r="A92" i="11"/>
  <c r="B92" i="11"/>
  <c r="A93" i="11"/>
  <c r="B93" i="11"/>
  <c r="A94" i="11"/>
  <c r="B94" i="11"/>
  <c r="A95" i="11"/>
  <c r="B95" i="11"/>
  <c r="A96" i="11"/>
  <c r="B96" i="11"/>
  <c r="A97" i="11"/>
  <c r="B97" i="11"/>
  <c r="A98" i="11"/>
  <c r="B98" i="11"/>
  <c r="A99" i="11"/>
  <c r="B99" i="11"/>
  <c r="A100" i="11"/>
  <c r="B100" i="11"/>
  <c r="A101" i="11"/>
  <c r="B101" i="11"/>
  <c r="A102" i="11"/>
  <c r="B102" i="11"/>
  <c r="A103" i="11"/>
  <c r="B103" i="11"/>
  <c r="A104" i="11"/>
  <c r="B104" i="11"/>
  <c r="A105" i="11"/>
  <c r="B105" i="11"/>
  <c r="A106" i="11"/>
  <c r="B106" i="11"/>
  <c r="A107" i="11"/>
  <c r="B107" i="11"/>
  <c r="A108" i="11"/>
  <c r="B108" i="11"/>
  <c r="A109" i="11"/>
  <c r="B109" i="11"/>
  <c r="A110" i="11"/>
  <c r="B110" i="11"/>
  <c r="A111" i="11"/>
  <c r="B111" i="11"/>
  <c r="A112" i="11"/>
  <c r="B112" i="11"/>
  <c r="A113" i="11"/>
  <c r="B113" i="11"/>
  <c r="A114" i="11"/>
  <c r="B114" i="11"/>
  <c r="A115" i="11"/>
  <c r="B115" i="11"/>
  <c r="A116" i="11"/>
  <c r="B116" i="11"/>
  <c r="A117" i="11"/>
  <c r="B117" i="11"/>
  <c r="A118" i="11"/>
  <c r="B118" i="11"/>
  <c r="A119" i="11"/>
  <c r="B119" i="11"/>
  <c r="A120" i="11"/>
  <c r="B120" i="11"/>
  <c r="A121" i="11"/>
  <c r="B121" i="11"/>
  <c r="A122" i="11"/>
  <c r="B122" i="11"/>
  <c r="A123" i="11"/>
  <c r="B123" i="11"/>
  <c r="A124" i="11"/>
  <c r="B124" i="11"/>
  <c r="A125" i="11"/>
  <c r="B125" i="11"/>
  <c r="A126" i="11"/>
  <c r="B126" i="11"/>
  <c r="A127" i="11"/>
  <c r="B127" i="11"/>
  <c r="A128" i="11"/>
  <c r="B128" i="11"/>
  <c r="A129" i="11"/>
  <c r="B129" i="11"/>
  <c r="A130" i="11"/>
  <c r="B130" i="11"/>
  <c r="A131" i="11"/>
  <c r="B131" i="11"/>
  <c r="B2" i="11"/>
  <c r="A2" i="11"/>
  <c r="B25" i="6"/>
  <c r="B24" i="6"/>
  <c r="B23" i="6"/>
  <c r="B22" i="6"/>
  <c r="B21" i="6"/>
  <c r="B20" i="6"/>
  <c r="B19" i="6"/>
  <c r="B9" i="6"/>
  <c r="B8" i="6"/>
  <c r="B7" i="6"/>
  <c r="B6" i="6"/>
  <c r="B5" i="6"/>
  <c r="B4" i="6"/>
  <c r="B3" i="6"/>
  <c r="E18" i="5"/>
  <c r="E17" i="5"/>
  <c r="E12" i="5"/>
  <c r="E11" i="5"/>
  <c r="E10" i="5"/>
  <c r="E9" i="5"/>
  <c r="E8" i="5"/>
  <c r="E7" i="5"/>
  <c r="E6" i="5"/>
  <c r="E5" i="5"/>
  <c r="B31" i="5"/>
  <c r="B23" i="5"/>
  <c r="B30" i="5"/>
  <c r="B29" i="5"/>
  <c r="B28" i="5"/>
  <c r="B27" i="5"/>
  <c r="B26" i="5"/>
  <c r="B25" i="5"/>
  <c r="B22" i="5"/>
  <c r="B21" i="5"/>
  <c r="B20" i="5"/>
  <c r="B19" i="5"/>
  <c r="B18" i="5"/>
  <c r="B13" i="5"/>
  <c r="B12" i="5"/>
  <c r="B11" i="5"/>
  <c r="B10" i="5"/>
  <c r="B9" i="5"/>
  <c r="B8" i="5"/>
  <c r="B7" i="5"/>
  <c r="B6" i="5"/>
  <c r="B5" i="5"/>
</calcChain>
</file>

<file path=xl/sharedStrings.xml><?xml version="1.0" encoding="utf-8"?>
<sst xmlns="http://schemas.openxmlformats.org/spreadsheetml/2006/main" count="1223" uniqueCount="668">
  <si>
    <t>Caux round table</t>
  </si>
  <si>
    <t>Heartland Institute</t>
  </si>
  <si>
    <t>St Pauls institute</t>
  </si>
  <si>
    <t>Corporation 20/20</t>
  </si>
  <si>
    <t>Tomorrow's company</t>
  </si>
  <si>
    <t>Ownership commission 2012</t>
  </si>
  <si>
    <t>We own it</t>
  </si>
  <si>
    <t>Citizen Renaissance</t>
  </si>
  <si>
    <t>UN Global Compact Ten Principles</t>
  </si>
  <si>
    <t>UK Equity Markets</t>
  </si>
  <si>
    <t>Kay, John 2012</t>
  </si>
  <si>
    <t>Cox, Sir George 2013</t>
  </si>
  <si>
    <t>Employee ownership</t>
  </si>
  <si>
    <t>Generation: Sustainable capitalism</t>
  </si>
  <si>
    <t>Baxendale Ownership</t>
  </si>
  <si>
    <t>UNGC Accenture 2013</t>
  </si>
  <si>
    <t>Transparency International</t>
  </si>
  <si>
    <t>B Corporation</t>
  </si>
  <si>
    <t>Responsible100</t>
  </si>
  <si>
    <t>Global Warming Policy Foundation</t>
  </si>
  <si>
    <t>Forum for the Future</t>
  </si>
  <si>
    <t>Sustainability Accounting Standards Board</t>
  </si>
  <si>
    <t>Aviva</t>
  </si>
  <si>
    <t>Stewardship code</t>
  </si>
  <si>
    <t>Work Foundation</t>
  </si>
  <si>
    <t>Work and its future</t>
  </si>
  <si>
    <t>Resolution Foundation</t>
  </si>
  <si>
    <t>Conscious Capitalism</t>
  </si>
  <si>
    <t>Name</t>
  </si>
  <si>
    <t>Henry Jackson Initiative</t>
  </si>
  <si>
    <t>Harvard MBA oath</t>
  </si>
  <si>
    <t>McKinsey Long Term Capitalism</t>
  </si>
  <si>
    <t>Blueprint for Better Business</t>
  </si>
  <si>
    <t>Link</t>
  </si>
  <si>
    <t>http://www.bcorporation.net/</t>
  </si>
  <si>
    <t>Best for the World</t>
  </si>
  <si>
    <t>http://www.baxendaleownership.co.uk/</t>
  </si>
  <si>
    <t>http://www.blueprintforbusiness.org/Home</t>
  </si>
  <si>
    <t>http://www.breakthroughcapitalism.com/</t>
  </si>
  <si>
    <t>Volans Breakthrough Capitalism</t>
  </si>
  <si>
    <t>http://www.cauxroundtable.org/</t>
  </si>
  <si>
    <t>http://www.citizenrenaissance.com/</t>
  </si>
  <si>
    <t>Jules Peck,  Robert Phillips</t>
  </si>
  <si>
    <t>http://www.consciouscapitalism.org/</t>
  </si>
  <si>
    <t>Designing for Social Purpose</t>
  </si>
  <si>
    <t>http://www.corporation2020.org/</t>
  </si>
  <si>
    <t>http://genfound.org/</t>
  </si>
  <si>
    <t>http://www.generationim.com/sustainability/report/</t>
  </si>
  <si>
    <t>Ideas that empower people</t>
  </si>
  <si>
    <t>heartland.org</t>
  </si>
  <si>
    <t>http://henryjacksoninitiative.org/</t>
  </si>
  <si>
    <t>Lord Mayor's conference Nov 2011</t>
  </si>
  <si>
    <t>Responsible value creation</t>
  </si>
  <si>
    <t>http://mbaoath.org/</t>
  </si>
  <si>
    <t>http://www.spiritual-capital.org/</t>
  </si>
  <si>
    <t>Spiritual Capital Foundation</t>
  </si>
  <si>
    <t>http://www.stpaulsinstitute.org.uk/</t>
  </si>
  <si>
    <t>http://www.tomorrowscompany.com/</t>
  </si>
  <si>
    <t>http://www.tobinproject.org/home</t>
  </si>
  <si>
    <t>Public services for people not profit</t>
  </si>
  <si>
    <t>http://weownit.org.uk</t>
  </si>
  <si>
    <t>http://www3.weforum.org/docs/WEF_GAC_Values_2013.pdf</t>
  </si>
  <si>
    <t>World Economic Forum</t>
  </si>
  <si>
    <t>A New Social Covenant</t>
  </si>
  <si>
    <t>democracy at work</t>
  </si>
  <si>
    <t>Worker's Self-Directed Enterprise</t>
  </si>
  <si>
    <t>http://www.democracyatwork.info/about/</t>
  </si>
  <si>
    <t>Tobin Project</t>
  </si>
  <si>
    <t>New Climate Economy</t>
  </si>
  <si>
    <t>The Global Commission on the Economy and Climate</t>
  </si>
  <si>
    <t>http://newclimateeconomy.net/</t>
  </si>
  <si>
    <t>http://martinprosperity.org/</t>
  </si>
  <si>
    <t>Martin Prosperity Institute, Rotman School Toronto</t>
  </si>
  <si>
    <t>http://www.mckinsey.com/features/capitalism</t>
  </si>
  <si>
    <t>Global Shapers Community</t>
  </si>
  <si>
    <t>http://www.globalshapers.org/shapers/adam-grodecki</t>
  </si>
  <si>
    <t>Adam Grodecki</t>
  </si>
  <si>
    <t>UN Environment Programme</t>
  </si>
  <si>
    <t>Inquiry into the Design of a Sustainable Financial System</t>
  </si>
  <si>
    <t>http://www.unep.org/newscentre/Default.aspx?DocumentId=2758&amp;ArticleId=10698</t>
  </si>
  <si>
    <t>Oxford Martin Commission for Future Generations</t>
  </si>
  <si>
    <t>Securing the long term in national and global decision making</t>
  </si>
  <si>
    <t>http://www.oxfordmartin.ox.ac.uk/commission</t>
  </si>
  <si>
    <t>http://www.resolutionfoundation.org/</t>
  </si>
  <si>
    <t>http://www.theworkfoundation.com/</t>
  </si>
  <si>
    <t>http://www.druckerforum.org/</t>
  </si>
  <si>
    <t>Share Action</t>
  </si>
  <si>
    <t>http://shareaction.org/</t>
  </si>
  <si>
    <t>The movement for Responsible Investment (formerly Fair Pensions)</t>
  </si>
  <si>
    <t>CFO Sustainability Network</t>
  </si>
  <si>
    <t>Part of Prince of Wales A4S project</t>
  </si>
  <si>
    <t>http://www.accountingforsustainability.org/cfos/network-of-chief-financial-officers</t>
  </si>
  <si>
    <t>Prince's Accounting for Sustainability project</t>
  </si>
  <si>
    <t>http://www.accountingforsustainability.org/</t>
  </si>
  <si>
    <t>http://www.aviva.com/media/news/item/aviva-convenes-corporate-sustainability-reporting-coalition-13023/</t>
  </si>
  <si>
    <t>The Business of a Better World</t>
  </si>
  <si>
    <t>https://www.bsr.org/</t>
  </si>
  <si>
    <t>http://www.bitc.org.uk/</t>
  </si>
  <si>
    <t>Business in the Community</t>
  </si>
  <si>
    <t>http://www.yourbritain.org.uk/agenda-2015/policy-review-page/tackling-short-termism-the-cox-report</t>
  </si>
  <si>
    <t>Financial Reporting Council</t>
  </si>
  <si>
    <t>https://www.frc.org.uk/Our-Work/Codes-Standards/Corporate-governance/UK-Stewardship-Code.aspx</t>
  </si>
  <si>
    <t>http://www.thegwpf.org/</t>
  </si>
  <si>
    <t>Nigel Lawson</t>
  </si>
  <si>
    <t>http://news.bis.gov.uk/Press-Releases/Kay-review-sets-out-measures-to-transform-UK-equity-markets-67d81.aspx</t>
  </si>
  <si>
    <t>http://www.icaew.com/~/media/Files/Technical/Ethics/trust-and-values-city-conference-287-11-2011.pdf</t>
  </si>
  <si>
    <t>Economics as if people and the planet mattered</t>
  </si>
  <si>
    <t>http://www.neweconomics.org/</t>
  </si>
  <si>
    <t>http://www.ownershipcomm.org/</t>
  </si>
  <si>
    <t>http://www.responsible100.com/</t>
  </si>
  <si>
    <t>http://www.sasb.org/</t>
  </si>
  <si>
    <t>fighting corruption worldwide</t>
  </si>
  <si>
    <t>http://www.transparency.org.uk/</t>
  </si>
  <si>
    <t>http://www.accenture.com/microsites/ungc-ceo-study/Pages/home.aspx</t>
  </si>
  <si>
    <t>http://www.unglobalcompact.org/abouttheGc/TheTenprinciples/index.html</t>
  </si>
  <si>
    <t>BSR (Business for Social Responsibility)</t>
  </si>
  <si>
    <t>Real Economy Lab</t>
  </si>
  <si>
    <t>http://flourishingenterprise.org/real-economy-lab</t>
  </si>
  <si>
    <t>Jules Peck</t>
  </si>
  <si>
    <t>http://relationshipsglobal.net/Web/</t>
  </si>
  <si>
    <t>Transforming Capitalism from Within</t>
  </si>
  <si>
    <t>Tellus Mater</t>
  </si>
  <si>
    <t>Sustainable Capitalism Map</t>
  </si>
  <si>
    <t>Kelly Clark</t>
  </si>
  <si>
    <t>Corporate Sustainability Reporting Coalition; and A Roadmap for Integrated Capital Markets</t>
  </si>
  <si>
    <t>Together in search of capitalism2.0</t>
  </si>
  <si>
    <t>Jonathan Rushworth, Michael Schulter</t>
  </si>
  <si>
    <t>Responsible Capitalism</t>
  </si>
  <si>
    <t>Escondido Framework</t>
  </si>
  <si>
    <t>Alternative way of thinking about the firm, organisations and political economy</t>
  </si>
  <si>
    <t>B Team</t>
  </si>
  <si>
    <t>People, planet &amp; profit</t>
  </si>
  <si>
    <t>http://bteam.org/</t>
  </si>
  <si>
    <t>Global Sustainability Investment Alliance</t>
  </si>
  <si>
    <t>http://www.gsi-alliance.org/</t>
  </si>
  <si>
    <t>Stiglitz, Sen, Sarkozy</t>
  </si>
  <si>
    <t>http://www.stiglitz-sen-fitoussi.fr/en/index.htm</t>
  </si>
  <si>
    <t>Long Finance</t>
  </si>
  <si>
    <t>When would we know our financial system is working</t>
  </si>
  <si>
    <t>http://www.longfinance.net/</t>
  </si>
  <si>
    <t>Richard Branson, Paul Polman et al</t>
  </si>
  <si>
    <t>Aspen Institute</t>
  </si>
  <si>
    <t>Corporate Values Strategy Group</t>
  </si>
  <si>
    <t xml:space="preserve">http://www.aspeninstitute.org/policy-work/business-society/corporate-programs/corporate-values-strategy-group </t>
  </si>
  <si>
    <t xml:space="preserve">http://www.cfainstitute.org/learning/future/Pages/index.aspx </t>
  </si>
  <si>
    <t>CFA Institute</t>
  </si>
  <si>
    <t>John Kay</t>
  </si>
  <si>
    <t>Future of Finance: Global effort to shape a trustworthy, forward thinking financial industry that better serves society</t>
  </si>
  <si>
    <t>Al Gore, David Blood</t>
  </si>
  <si>
    <t>Long-term investors club</t>
  </si>
  <si>
    <t xml:space="preserve">http://www.ltic.org/ </t>
  </si>
  <si>
    <t>Ceres</t>
  </si>
  <si>
    <t>Blueprint for Sustainable Investing</t>
  </si>
  <si>
    <t xml:space="preserve">http://www.ceres.org/investor-network/Ceres%20Blueprint%20for%20Sustainable%20Investing </t>
  </si>
  <si>
    <t>Investing for the long term</t>
  </si>
  <si>
    <t>http://www.unpri.org/the-marathon-club</t>
  </si>
  <si>
    <t>Marathon Club (UN PRI)</t>
  </si>
  <si>
    <t>Integrated reporting</t>
  </si>
  <si>
    <t>http://www.theiirc.org/</t>
  </si>
  <si>
    <t>Equality Trust</t>
  </si>
  <si>
    <t>Because more equal societies work better for everyone</t>
  </si>
  <si>
    <t>http://www.equalitytrust.org.uk/</t>
  </si>
  <si>
    <t>The 300 club</t>
  </si>
  <si>
    <t>www.the300club.org</t>
  </si>
  <si>
    <t>Green New Deal Group</t>
  </si>
  <si>
    <t>http://www.greennewdealgroup.org/</t>
  </si>
  <si>
    <t>Institute for New Economic Thinking</t>
  </si>
  <si>
    <t>George Soros</t>
  </si>
  <si>
    <t>http://ineteconomics.org/about</t>
  </si>
  <si>
    <t>Overcoming short-termism within British business</t>
  </si>
  <si>
    <t>Michal Townsend, Brad Zarnett</t>
  </si>
  <si>
    <t>Title</t>
  </si>
  <si>
    <t>nef (New Economics Foundation in UK, New Economics Institute in US)</t>
  </si>
  <si>
    <t>Beyond GDP</t>
  </si>
  <si>
    <t>Measuring progress, true wealth, and the well-being of nations</t>
  </si>
  <si>
    <t>http://ec.europa.eu/environment/beyond_gdp/index_en.html</t>
  </si>
  <si>
    <t>European Commission</t>
  </si>
  <si>
    <t>Australian Conservation Foundation</t>
  </si>
  <si>
    <t>http://www.acfonline.org.au/sites/default/files/resources/ACF_BetterThanGrowth.pdf</t>
  </si>
  <si>
    <t>Post growth</t>
  </si>
  <si>
    <t>http://postgrowth.org/</t>
  </si>
  <si>
    <t>BRAINPOoL</t>
  </si>
  <si>
    <t>Bringing alternative indicators into policy</t>
  </si>
  <si>
    <t>http://www.brainpoolproject.eu/</t>
  </si>
  <si>
    <t>BALLE</t>
  </si>
  <si>
    <t>Building local economies</t>
  </si>
  <si>
    <t>https://bealocalist.org/</t>
  </si>
  <si>
    <t>Sustainable brands</t>
  </si>
  <si>
    <t>http://www.sustainablebrands.com/</t>
  </si>
  <si>
    <t>http://www.naturalstep.org/</t>
  </si>
  <si>
    <t>Global Reporting Initiative</t>
  </si>
  <si>
    <t>https://www.globalreporting.org/Pages/default.aspx</t>
  </si>
  <si>
    <t>Blue Economy</t>
  </si>
  <si>
    <t>http://www.blueeconomy.eu/</t>
  </si>
  <si>
    <t>World Forum Lille</t>
  </si>
  <si>
    <t>Responsible Economy</t>
  </si>
  <si>
    <t>http://www.worldforum-lille.org/en/</t>
  </si>
  <si>
    <t>Global Union for sustainability</t>
  </si>
  <si>
    <t>http://www.globalunionforsustainability.org/en/</t>
  </si>
  <si>
    <t>Fourth Sector</t>
  </si>
  <si>
    <t>http://www.fourthsector.net/</t>
  </si>
  <si>
    <t>New Economy Working Group</t>
  </si>
  <si>
    <t>Equitable Economies for a Living Earth</t>
  </si>
  <si>
    <t>http://www.neweconomyworkinggroup.org/</t>
  </si>
  <si>
    <t>Living Economies Forum</t>
  </si>
  <si>
    <t>The old economy of greed and dominion is dying.  A new economy of life and partnership is struggling to be born</t>
  </si>
  <si>
    <t>http://livingeconomiesforum.org/</t>
  </si>
  <si>
    <t>David Korten</t>
  </si>
  <si>
    <t>OECD</t>
  </si>
  <si>
    <t>Better Life Index</t>
  </si>
  <si>
    <t>http://www.oecdbetterlifeindex.org/</t>
  </si>
  <si>
    <t>Gross National Happiness (Bhutan)</t>
  </si>
  <si>
    <t>http://www.grossnationalhappiness.com/</t>
  </si>
  <si>
    <t>Using finance to deliver sustainable development for unserved people, communities and the environment</t>
  </si>
  <si>
    <t>http://www.gabv.org/</t>
  </si>
  <si>
    <t>Finance Innovation Lab</t>
  </si>
  <si>
    <t>http://thefinancelab.org/</t>
  </si>
  <si>
    <t>Incubating and accelerating new forms of prosperity: for people and planet</t>
  </si>
  <si>
    <t>WWF &amp; ICAEW</t>
  </si>
  <si>
    <t>Positive money</t>
  </si>
  <si>
    <t>Democratising money and banking so that it works for society and not against it</t>
  </si>
  <si>
    <t>http://www.positivemoney.org/</t>
  </si>
  <si>
    <t>Ellen MacArthur Foundation</t>
  </si>
  <si>
    <t>Rethink the future</t>
  </si>
  <si>
    <t>http://www.ellenmacarthurfoundation.org/</t>
  </si>
  <si>
    <t>Global Resource Observatory</t>
  </si>
  <si>
    <t>http://www.anglia.ac.uk/ruskin/en/home/microsites/global_sustainability_institute/our_research/resource_management.Maincontent.0009.file.tmp/A5%20GRO%20Note.pdf</t>
  </si>
  <si>
    <t>Global Sustainability Institute (Anglia Ruskin University)</t>
  </si>
  <si>
    <t>Global Impact Investing Rating Fund (GIIRS)</t>
  </si>
  <si>
    <t>Setting a standard for the social and environmental performance of companies and funds</t>
  </si>
  <si>
    <t>http://giirs.org/</t>
  </si>
  <si>
    <t>http://www.teebweb.org/</t>
  </si>
  <si>
    <t>Network for sustainable financial markets</t>
  </si>
  <si>
    <t>http://www.sustainablefinancialmarkets.net/</t>
  </si>
  <si>
    <t>Carbon Tracker Initiative</t>
  </si>
  <si>
    <t>http://www.carbontracker.org/</t>
  </si>
  <si>
    <t xml:space="preserve">Loyalty Rewards </t>
  </si>
  <si>
    <t>Incentivising Long-Term Shareholders</t>
  </si>
  <si>
    <t>Mercer, Generation, Stikeman Elliott</t>
  </si>
  <si>
    <t>http://www.rijpm.com/pre_reading_files/Jane_Ambachtsheer_Loyalty_rewards_project_31_May.pdf</t>
  </si>
  <si>
    <t>Principles of Responsible Investment</t>
  </si>
  <si>
    <t>http://www.unpri.org/</t>
  </si>
  <si>
    <t>UN Environment Programme Finance Initiative</t>
  </si>
  <si>
    <t>Principles of Sustainable Insurance</t>
  </si>
  <si>
    <t>http://www.unepfi.org/psi/</t>
  </si>
  <si>
    <t>The Board Charter</t>
  </si>
  <si>
    <t>BITC, Mazars</t>
  </si>
  <si>
    <t>http://www.mazars.co.uk/Home/Your-needs/Listed-and-large-corporate/Business-in-Society/Business-in-Society-The-Board-Charter</t>
  </si>
  <si>
    <t>Edelman Trust Barometer</t>
  </si>
  <si>
    <t>http://www.edelman.com/insights/intellectual-property/2014-edelman-trust-barometer/</t>
  </si>
  <si>
    <t>John Mackey, Ed Freeman</t>
  </si>
  <si>
    <t>Key people/orgs</t>
  </si>
  <si>
    <t>Advocacy</t>
  </si>
  <si>
    <t>Radical</t>
  </si>
  <si>
    <t>Civil Society</t>
  </si>
  <si>
    <t>Business</t>
  </si>
  <si>
    <t>Economic6: growth &amp; wellbeing</t>
  </si>
  <si>
    <t>Operational</t>
  </si>
  <si>
    <t>Operational Advocacy</t>
  </si>
  <si>
    <t>Societal4: business for common good</t>
  </si>
  <si>
    <t>Operational Advocacy Standards</t>
  </si>
  <si>
    <t>Business Civil Society</t>
  </si>
  <si>
    <t>Knowledge</t>
  </si>
  <si>
    <t>Economic5: inadequate metrics</t>
  </si>
  <si>
    <t>UNEP</t>
  </si>
  <si>
    <t>Environmental</t>
  </si>
  <si>
    <t>What?</t>
  </si>
  <si>
    <t>Why?</t>
  </si>
  <si>
    <t>How?</t>
  </si>
  <si>
    <t>Who?</t>
  </si>
  <si>
    <t>Faith</t>
  </si>
  <si>
    <t>Catholic Church</t>
  </si>
  <si>
    <t>Uniting corporate purpose and personal values to serve society</t>
  </si>
  <si>
    <t>Societal1: inequality</t>
  </si>
  <si>
    <t>http://www.amazon.co.uk/Fortune-Bottom-Pyramid-Eradicating-Poverty-ebook/dp/B000P28WC6/ref=sr_1_1?s=books&amp;ie=UTF8&amp;qid=1399112361&amp;sr=1-1</t>
  </si>
  <si>
    <t>Eradicating poverty through profits</t>
  </si>
  <si>
    <t>The Fortune at the Bottom of the Pyramid</t>
  </si>
  <si>
    <t>Academic</t>
  </si>
  <si>
    <t>Knowledge, public policy</t>
  </si>
  <si>
    <t>Knowledge, Public policy</t>
  </si>
  <si>
    <t>Societal3: disconnect business &amp; Society</t>
  </si>
  <si>
    <t>Advocacy Standards</t>
  </si>
  <si>
    <t>Financial specialists making carbon investment risk real today in the capital market</t>
  </si>
  <si>
    <t>Finance</t>
  </si>
  <si>
    <t>Environmental2: climate change</t>
  </si>
  <si>
    <t>Societal4: business values ethics</t>
  </si>
  <si>
    <t>Societal4: finance and society</t>
  </si>
  <si>
    <t>What sort of organisation is behind this initiative?</t>
  </si>
  <si>
    <t>A separate column identifies particular organisations and individuals</t>
  </si>
  <si>
    <t>Economic</t>
  </si>
  <si>
    <t>Classification of issues and risks:</t>
  </si>
  <si>
    <t>Societal</t>
  </si>
  <si>
    <t>Technological</t>
  </si>
  <si>
    <t>Multi-dimensional</t>
  </si>
  <si>
    <t>What is the purpose of this initiative? What is it hoping to achieve?</t>
  </si>
  <si>
    <t>How does this initiative propose to proceed? What sort of change is envisaged?</t>
  </si>
  <si>
    <t>1. Incremental, evolutionary change</t>
  </si>
  <si>
    <t>2. Radical, revolutionary change</t>
  </si>
  <si>
    <t>Societal4: Business values and ethics</t>
  </si>
  <si>
    <t>Academic Civil Society</t>
  </si>
  <si>
    <t>Environmental3: reporting standards</t>
  </si>
  <si>
    <t>Knowledge Advocacy</t>
  </si>
  <si>
    <t>Evolutionary</t>
  </si>
  <si>
    <t>Economic4: capital markets</t>
  </si>
  <si>
    <t>Economic4: Capital markets, finance</t>
  </si>
  <si>
    <t>Advocacy Public Policy</t>
  </si>
  <si>
    <t>Finance Multi-national govt</t>
  </si>
  <si>
    <t>UN</t>
  </si>
  <si>
    <t>Economic4: capital markets and finance</t>
  </si>
  <si>
    <t>Knowledge  Public policy</t>
  </si>
  <si>
    <t>Multi-national govt</t>
  </si>
  <si>
    <t>Multi-national govt Civil Society</t>
  </si>
  <si>
    <t>Business Multi-national govt</t>
  </si>
  <si>
    <t>Public Policy</t>
  </si>
  <si>
    <t>Societal5: working environment</t>
  </si>
  <si>
    <t>Lancaster University</t>
  </si>
  <si>
    <t>The purpose of the Corporation</t>
  </si>
  <si>
    <t>http://en.eps.cz/our-work/campaign/purpose-corporation</t>
  </si>
  <si>
    <t>World Business Council for Sustainable Development</t>
  </si>
  <si>
    <t>Business solutions for a sustainable world</t>
  </si>
  <si>
    <t>http://www.wbcsd.org/home.aspx</t>
  </si>
  <si>
    <t>What is its guiding spirit?</t>
  </si>
  <si>
    <t>What is the agenda of this initiative?</t>
  </si>
  <si>
    <t>Planetary boundaries</t>
  </si>
  <si>
    <t>This uses an adaptation of the Global Solutions Network categories</t>
  </si>
  <si>
    <t># Knowledge creation: new thinking, research, ideas</t>
  </si>
  <si>
    <t># Operational impact/delivery of change</t>
  </si>
  <si>
    <t># Public policy creation</t>
  </si>
  <si>
    <t># Advocacy: changing the agenda</t>
  </si>
  <si>
    <t># Watchdog: scrutinizing institutions</t>
  </si>
  <si>
    <t># Networking</t>
  </si>
  <si>
    <t># Global Standards</t>
  </si>
  <si>
    <t># Governance</t>
  </si>
  <si>
    <t># Planetary boundaries</t>
  </si>
  <si>
    <t># Responsible behaviour (by orgs, leaders, managers; ethical standards, management education)</t>
  </si>
  <si>
    <t># Inclusivity (inequality)</t>
  </si>
  <si>
    <t># System stability &amp; resilience (boom/bust, the financial system)</t>
  </si>
  <si>
    <t># Measurement issues (GDP, wellbeing, carbon, resources)</t>
  </si>
  <si>
    <t># Economic</t>
  </si>
  <si>
    <t># Societal</t>
  </si>
  <si>
    <t># Technological</t>
  </si>
  <si>
    <t># Environmental</t>
  </si>
  <si>
    <t># Multi-dimensional (complexity, systemic breakdown)</t>
  </si>
  <si>
    <t># Business</t>
  </si>
  <si>
    <t># Finance</t>
  </si>
  <si>
    <t># Academic</t>
  </si>
  <si>
    <t># Faith based</t>
  </si>
  <si>
    <t># National government</t>
  </si>
  <si>
    <t>This uses an adaptation of the framework adopted by the WEF Insight Report: Global Risks 2014</t>
  </si>
  <si>
    <t>Aldersgate Group</t>
  </si>
  <si>
    <t>An economy that works</t>
  </si>
  <si>
    <t>http://www.aldersgategroup.org.uk/themes/new-economy</t>
  </si>
  <si>
    <t>Knowledge Public policy Advocacy</t>
  </si>
  <si>
    <t>Environmental3: sustainability reporting</t>
  </si>
  <si>
    <t>What? Cluster</t>
  </si>
  <si>
    <t>What? PESTLE category</t>
  </si>
  <si>
    <t>Planetary boundaries Inclusivity</t>
  </si>
  <si>
    <t>System stability</t>
  </si>
  <si>
    <t>Better than growth: the new economics of genuine progress and quality of life</t>
  </si>
  <si>
    <t>Inclusivity</t>
  </si>
  <si>
    <t>Responsible behaviour</t>
  </si>
  <si>
    <t>Responsible behaviour Planetary boundaries Inclusivity</t>
  </si>
  <si>
    <t>Law</t>
  </si>
  <si>
    <t>(Now closed?)</t>
  </si>
  <si>
    <t>Civil Society Business</t>
  </si>
  <si>
    <t>Economic6: wellbeing, Environmental</t>
  </si>
  <si>
    <t>Tellus Institute</t>
  </si>
  <si>
    <t>Multi-stakeholder</t>
  </si>
  <si>
    <t>Planetary boundaries Responsible behaviour Inclusivity</t>
  </si>
  <si>
    <t>Economic3: Short-termism</t>
  </si>
  <si>
    <t>Knowledge Public Policy Advocacy</t>
  </si>
  <si>
    <t>Economic3: short-termism; Environmental</t>
  </si>
  <si>
    <t>Public policy</t>
  </si>
  <si>
    <t>Public policy Advocacy</t>
  </si>
  <si>
    <t>No change</t>
  </si>
  <si>
    <t>for inclusive capitalism</t>
  </si>
  <si>
    <t>Lynn Forester de Rothschild</t>
  </si>
  <si>
    <t>Trust and Values</t>
  </si>
  <si>
    <t>Economic4: capital markets; Societal2:trust</t>
  </si>
  <si>
    <t>Global Solutions Networks: multi-stakeholder models</t>
  </si>
  <si>
    <t>Societal4: business ethics</t>
  </si>
  <si>
    <t>Plurality, Stewardship and Engagement</t>
  </si>
  <si>
    <t>Economic5: theory; Societal1: inclusivity</t>
  </si>
  <si>
    <t>Relationships Global, Relationships Foundation</t>
  </si>
  <si>
    <t>Business as a force for good</t>
  </si>
  <si>
    <t>Michael Solomon</t>
  </si>
  <si>
    <t>Standards</t>
  </si>
  <si>
    <t>Bringing the whole person to work</t>
  </si>
  <si>
    <t>1. Governance failure</t>
  </si>
  <si>
    <t>5. Concentration of political (and economic) power, disempowerment/disengagement of the majority</t>
  </si>
  <si>
    <t>1. Financial instability (institutions, markets, fiscal)</t>
  </si>
  <si>
    <t>3. Role of government and regulation?</t>
  </si>
  <si>
    <t>4. Lack of leadership</t>
  </si>
  <si>
    <t>4. Issues in capital markets, the investment chain: shareholder engagement, fiduciary duty, conflicts of interest</t>
  </si>
  <si>
    <t>5. Inadequate theory and metrics</t>
  </si>
  <si>
    <t>6. Dependence on increasing growth/consumption/debt and the lack of increasing human wellbeing therefrom</t>
  </si>
  <si>
    <t>1. Inequality of income and wealth</t>
  </si>
  <si>
    <t>2. Decline in trust in institutions (business and government)</t>
  </si>
  <si>
    <t>3. Disconnect of business from society</t>
  </si>
  <si>
    <t>4. Inappropriate business values and ethics; lack of moral purpose/regard for common good</t>
  </si>
  <si>
    <t>5. Employee engagement/working environment</t>
  </si>
  <si>
    <t>6. Political and social instability</t>
  </si>
  <si>
    <t>7. Demographic change (ageing, mobility)</t>
  </si>
  <si>
    <t>1. IT/data mismanagement and crime</t>
  </si>
  <si>
    <t>2. Accidents/abuse involving new technologies (e.g. biological)</t>
  </si>
  <si>
    <t>1. Resource sustainability</t>
  </si>
  <si>
    <t>2. Externalities (climate change, pollution)</t>
  </si>
  <si>
    <t>3. Inadequate accountability and reporting (including metrics)</t>
  </si>
  <si>
    <t>1. System breakdown arising from multiple causes</t>
  </si>
  <si>
    <t>2. Increasing complexity/interdependence</t>
  </si>
  <si>
    <t>Economic7: corporate form &amp; ownership</t>
  </si>
  <si>
    <t>Economic7: ownership of public services</t>
  </si>
  <si>
    <t>Societal4: behaviour &amp; ethics; Economic7: corporate form</t>
  </si>
  <si>
    <t>Economic7: corporate form and ownership</t>
  </si>
  <si>
    <t>TEEB: The Economics of Ecosystems &amp; Biodiversity</t>
  </si>
  <si>
    <t>Hosted by UNEP</t>
  </si>
  <si>
    <t>Societal2: trust</t>
  </si>
  <si>
    <t>Environmental1: resources</t>
  </si>
  <si>
    <t>Unilever Renault Kingfisher Phillips Cisco</t>
  </si>
  <si>
    <t>Wilkinson &amp; Pickett (Spirit Level)</t>
  </si>
  <si>
    <t>http://www.escondidoframework.com/</t>
  </si>
  <si>
    <t>Economic7: organisational form and ownership</t>
  </si>
  <si>
    <t xml:space="preserve">Planetary boundaries </t>
  </si>
  <si>
    <t>Economic1: finance. Environmental</t>
  </si>
  <si>
    <t>Watchdog</t>
  </si>
  <si>
    <t xml:space="preserve">Business </t>
  </si>
  <si>
    <t>Economic5: metrics</t>
  </si>
  <si>
    <t>Commission on the measurement of economic performance and social progress</t>
  </si>
  <si>
    <t>Economic6: consumption &amp; wellbeing; Societal4: higher purpose</t>
  </si>
  <si>
    <t>Jonathon Porritt, Sara Parkin</t>
  </si>
  <si>
    <t>http://www.forumforthefuture.org/</t>
  </si>
  <si>
    <t>Solving complex sustainability challenges</t>
  </si>
  <si>
    <t>The boundaries between the public, private and social sectors are blurring ... A fourth sector is emerging</t>
  </si>
  <si>
    <t>Economic7: institutional issues</t>
  </si>
  <si>
    <t>Economic7: Institutional issues (alternative finance)</t>
  </si>
  <si>
    <t>Network</t>
  </si>
  <si>
    <t>Global Alliance for Banking on Values</t>
  </si>
  <si>
    <t>Business Academic</t>
  </si>
  <si>
    <t>Advocacy Network</t>
  </si>
  <si>
    <t>Global Drucker Forum 2014</t>
  </si>
  <si>
    <t>The Great Transformation: Managing our way to prosperity</t>
  </si>
  <si>
    <t># Law</t>
  </si>
  <si>
    <t>7. Institutional issues e.g. the structure and ownership of corporations, alternative financial system</t>
  </si>
  <si>
    <t># Multi-stakeholder</t>
  </si>
  <si>
    <t>Economic7: alternative to globalisation</t>
  </si>
  <si>
    <t>Societal4: corruption</t>
  </si>
  <si>
    <t>This starts with a framework and then allocates the initiatives to it</t>
  </si>
  <si>
    <t>Firstly, we identify the key themes that emerge from the initiatives we have found</t>
  </si>
  <si>
    <t>This analysis starts from the initiatives and attempts to group them into clusters</t>
  </si>
  <si>
    <t>Two different methods are used to analyse the content:</t>
  </si>
  <si>
    <t>PESTLE themes (Political, Economic, Social, Technological, Legal, Environmental)</t>
  </si>
  <si>
    <t>It also follows the general principle of a taxonomy, i.e. that it decends to greater detail through different levels</t>
  </si>
  <si>
    <t>Geopolitical including legal and regulatory issues</t>
  </si>
  <si>
    <t># Geopolitical (including legal and regulatory issues)</t>
  </si>
  <si>
    <t>We begin the analysis with who? what? why? and how?</t>
  </si>
  <si>
    <t>Societal3: disconnect business &amp; society; Societal4: values &amp; ethics</t>
  </si>
  <si>
    <t>Economic5: Inadequate theory; Societal3: Business &amp; Society; Societal4: Behaviour &amp; ethics; Environmental1: Sustainability</t>
  </si>
  <si>
    <t>Societal1: inequality; Societal2: trust</t>
  </si>
  <si>
    <t>Economic3: short-termism; Economic4: capital markets; Societal2: trust</t>
  </si>
  <si>
    <t>Geopolitical1: governance; Geopolitical3: role of government</t>
  </si>
  <si>
    <t>Economic5: theory; Economic6: wellbeing, Societal1: inequality</t>
  </si>
  <si>
    <t>Economic7: Institutional issues (stakeholder relationships)</t>
  </si>
  <si>
    <t>Societal2: trust; Societal3; business &amp; society</t>
  </si>
  <si>
    <t>Societal4: Business values &amp; ethics; Societal5: working environment</t>
  </si>
  <si>
    <t>Geopolitical3: regulation; Geopolitical5: power &amp; democracy; Societal1: Inequality</t>
  </si>
  <si>
    <t>Multidimensional</t>
  </si>
  <si>
    <t>Measurement</t>
  </si>
  <si>
    <t>Making sustainability reporting mainstream</t>
  </si>
  <si>
    <t>Societal4: ethics</t>
  </si>
  <si>
    <t>Knowledge Public Policy</t>
  </si>
  <si>
    <t>Restoring balance and trust to the climate debate</t>
  </si>
  <si>
    <t>National government</t>
  </si>
  <si>
    <t>3. No change required</t>
  </si>
  <si>
    <t>2. Short-termism in government</t>
  </si>
  <si>
    <t>3. Short-termism in business and finance</t>
  </si>
  <si>
    <t>Business Finance</t>
  </si>
  <si>
    <t>Economic5: theory</t>
  </si>
  <si>
    <t>Academic Finance</t>
  </si>
  <si>
    <t>Economic3: short-termism</t>
  </si>
  <si>
    <t>Dominic Barton</t>
  </si>
  <si>
    <t>Economic3: short-termism Societal2: trust</t>
  </si>
  <si>
    <t>Natural Step</t>
  </si>
  <si>
    <t>Planetary Boundaries</t>
  </si>
  <si>
    <t>The Framework for Strategic Sustainable Development</t>
  </si>
  <si>
    <t>Economic1: financial instability</t>
  </si>
  <si>
    <t>Knowledge Advocacy Network</t>
  </si>
  <si>
    <t>National governments</t>
  </si>
  <si>
    <t>Environment2: climate change</t>
  </si>
  <si>
    <t>Knowledge Advocacy Public Policy</t>
  </si>
  <si>
    <t>Geopolitical2: Economic3: Short-termism</t>
  </si>
  <si>
    <t>Pascal Lamy</t>
  </si>
  <si>
    <t>Economic1: Financial stability</t>
  </si>
  <si>
    <t>From bigger towards better: creating global prosperity without economic growth</t>
  </si>
  <si>
    <t>Economic6: growth</t>
  </si>
  <si>
    <t>2. Structural unemployment/underemployment/low wages</t>
  </si>
  <si>
    <t>Economic2: low wages</t>
  </si>
  <si>
    <t>Planetary Boundaries Responsible behaviour</t>
  </si>
  <si>
    <t>Driving Sustainable Economies</t>
  </si>
  <si>
    <t>https://www.cdp.net/en-US/Pages/HomePage.aspx</t>
  </si>
  <si>
    <t>Business &amp; Human Rights Resource Cente</t>
  </si>
  <si>
    <t>We track over 5600 companies and help the vulnerable eradicate abuse</t>
  </si>
  <si>
    <t>Advocacy Watchdog</t>
  </si>
  <si>
    <t>http://business-humanrights.org/</t>
  </si>
  <si>
    <t>Center for Business and Human Rights</t>
  </si>
  <si>
    <t>http://www.stern.nyu.edu/experience-stern/about/departments-centers-initiatives/centers-of-research/business-human-rights</t>
  </si>
  <si>
    <t>CORE</t>
  </si>
  <si>
    <t>Putting people &amp; the planet at the core of business</t>
  </si>
  <si>
    <t>Watchdog Public Policy</t>
  </si>
  <si>
    <t>http://corporate-responsibility.org</t>
  </si>
  <si>
    <t>Cradle to Cradle Products Innovation Institute</t>
  </si>
  <si>
    <t>http://www.c2ccertified.org/</t>
  </si>
  <si>
    <t>Planetary boundaries Responsible behaviour</t>
  </si>
  <si>
    <t>Environmental Societal4: social fairness</t>
  </si>
  <si>
    <t>Eradicating Ecocide Global Initiative</t>
  </si>
  <si>
    <t>Ecocide is the missing 5th crime against peace</t>
  </si>
  <si>
    <t>http://eradicatingecocide.com/</t>
  </si>
  <si>
    <t>Employee Share Ownership Centre (ESOP)</t>
  </si>
  <si>
    <t>http://www.esopcentre.com/</t>
  </si>
  <si>
    <t>Economic7: ownership of corporations</t>
  </si>
  <si>
    <t>European Coalition for Corporate Justice (ECCJ)</t>
  </si>
  <si>
    <t>http://www.corporatejustice.org/</t>
  </si>
  <si>
    <t>Geopolitical1: Governance</t>
  </si>
  <si>
    <t>Haas Center for Responsible Business</t>
  </si>
  <si>
    <t>Redefining Business for a Sustainable Future</t>
  </si>
  <si>
    <t>Societal4: business behaviour</t>
  </si>
  <si>
    <t>Institute of Business Ethics</t>
  </si>
  <si>
    <t>http://responsiblebusiness.haas.berkeley.edu/</t>
  </si>
  <si>
    <t>Institute for Global Ethics</t>
  </si>
  <si>
    <t>http://www.globalethics.org/</t>
  </si>
  <si>
    <t>None</t>
  </si>
  <si>
    <t>http://www.ibe.org.uk/</t>
  </si>
  <si>
    <t>http://www.tellusmater.org.uk/</t>
  </si>
  <si>
    <t>http://ecoopportunity.net/the-capitalism-2-0-project/</t>
  </si>
  <si>
    <t>Institute for Human Rights and Busness</t>
  </si>
  <si>
    <t>http://www.ihrb.org/</t>
  </si>
  <si>
    <t>Sustainable Stock Exchanges Initiative</t>
  </si>
  <si>
    <t>Economic4: capital markets; Societal4: impact; Environmental3: reporting</t>
  </si>
  <si>
    <t>http://www.sseinitiative.org/</t>
  </si>
  <si>
    <t>Post-Crash Economics Society</t>
  </si>
  <si>
    <t>The world has changed, the syllabus hasn't - is it time to do something about it?</t>
  </si>
  <si>
    <t>http://www.post-crasheconomics.com/</t>
  </si>
  <si>
    <t>CSRwire</t>
  </si>
  <si>
    <t>The Corporate Social Responsibility Newswire</t>
  </si>
  <si>
    <t>Societal4: behaviour</t>
  </si>
  <si>
    <t>http://www.csrwire.com/</t>
  </si>
  <si>
    <t>Environmental; Societal4: justice</t>
  </si>
  <si>
    <t>Environmental; Societal3: business &amp; society; Societal4: behaviour</t>
  </si>
  <si>
    <t>Network Operational</t>
  </si>
  <si>
    <t>Operational Advocacy Network</t>
  </si>
  <si>
    <t>Network Governance</t>
  </si>
  <si>
    <t>Knowledge Advocacy Network Public Policy</t>
  </si>
  <si>
    <t>Knowledge Network Public Policy</t>
  </si>
  <si>
    <t># Multi-national govt (e.g. EU, UN)</t>
  </si>
  <si>
    <t># Civil Society</t>
  </si>
  <si>
    <t># Multi-national govt</t>
  </si>
  <si>
    <t>Clusters</t>
  </si>
  <si>
    <t># Responsible behaviour</t>
  </si>
  <si>
    <t># System stability</t>
  </si>
  <si>
    <t># Measurement issues</t>
  </si>
  <si>
    <t>PESTLE categories</t>
  </si>
  <si>
    <t># Geopolitical</t>
  </si>
  <si>
    <t># Multi-dimensional</t>
  </si>
  <si>
    <t>Other</t>
  </si>
  <si>
    <t>What is the purpose of this initiative?</t>
  </si>
  <si>
    <t># Knowledge</t>
  </si>
  <si>
    <t># Operational</t>
  </si>
  <si>
    <t># Public policy</t>
  </si>
  <si>
    <t># Advocacy</t>
  </si>
  <si>
    <t># Watchdog</t>
  </si>
  <si>
    <t># Network</t>
  </si>
  <si>
    <t># Standard</t>
  </si>
  <si>
    <t>What sort of change is envisaged?</t>
  </si>
  <si>
    <t>Page down for charts</t>
  </si>
  <si>
    <t>Analysis of What? Economic issues</t>
  </si>
  <si>
    <t>1. Financial instability</t>
  </si>
  <si>
    <t>2. Structural unemployment etc</t>
  </si>
  <si>
    <t>3. Short-termism</t>
  </si>
  <si>
    <t>4. Issues in capital markets</t>
  </si>
  <si>
    <t>5. Inadequate theory &amp; metrics</t>
  </si>
  <si>
    <t>6. Dependence on increasing growth</t>
  </si>
  <si>
    <t xml:space="preserve">7. Institutional issues </t>
  </si>
  <si>
    <t>Analysis of What? Societal issues</t>
  </si>
  <si>
    <t>2. Decline in trust in institutions</t>
  </si>
  <si>
    <t>4. Inappropriate business values, ethics</t>
  </si>
  <si>
    <t>5. Employee engagement etc</t>
  </si>
  <si>
    <t>7. Demographic change</t>
  </si>
  <si>
    <t>See sheet Analysis2 for more detail</t>
  </si>
  <si>
    <t>Number of initiatives</t>
  </si>
  <si>
    <t>Environmental Law Service (Frank Bold Society?)</t>
  </si>
  <si>
    <t>Tomorrows Company</t>
  </si>
  <si>
    <t>Stephen Hockman QC</t>
  </si>
  <si>
    <t>Industry Policy Forum</t>
  </si>
  <si>
    <t>Late C K Prahalad, Stuart Hart</t>
  </si>
  <si>
    <t>CDP Carbon Disclosure Project</t>
  </si>
  <si>
    <t>CDP Carbon Action</t>
  </si>
  <si>
    <t>https://www.cdp.net/en-us/programmes/pages/initiatives-cdp-carbon-action.aspx</t>
  </si>
  <si>
    <t>Client Earth</t>
  </si>
  <si>
    <t>Activist Lawyers comitted to securing a healthy planet</t>
  </si>
  <si>
    <t>http://www.clientearth.org/</t>
  </si>
  <si>
    <t>Corporate Sustainability Reporting Initiative</t>
  </si>
  <si>
    <t>http://www.osc.gov.on.ca/documents/en/Securities-Category5/rule_20091218_51-717_mof-rpt.pdf</t>
  </si>
  <si>
    <t>E3G</t>
  </si>
  <si>
    <t>http://www.e3g.org/</t>
  </si>
  <si>
    <t>advancing security and prosperity for an independent world</t>
  </si>
  <si>
    <t>Global Investor Coalition on Climate Change</t>
  </si>
  <si>
    <t>http://globalinvestorcoalition.org/</t>
  </si>
  <si>
    <t>Green Alliance</t>
  </si>
  <si>
    <t>Leadership for the environment</t>
  </si>
  <si>
    <t>http://www.green-alliance.org.uk/</t>
  </si>
  <si>
    <t>Stakeholder Forum</t>
  </si>
  <si>
    <t>For a sustainable future</t>
  </si>
  <si>
    <t>http://www.stakeholderforum.org/sf/</t>
  </si>
  <si>
    <t>Trucost</t>
  </si>
  <si>
    <t>http://www.trucost.com/</t>
  </si>
  <si>
    <t>http://www.unepfi.org/work_streams/investment/amwg</t>
  </si>
  <si>
    <t>Asset Management Working Group (AMWG)</t>
  </si>
  <si>
    <t>Business Alliance for the Future</t>
  </si>
  <si>
    <t>Rick Miller</t>
  </si>
  <si>
    <t>http://beingchief.com/business-alliance-future/</t>
  </si>
  <si>
    <t>Sustainable Companies project</t>
  </si>
  <si>
    <t>http://www.jus.uio.no/ifp/english/research/projects/sustainable-companies/</t>
  </si>
  <si>
    <t>Globally Responsible Leadership Initiative</t>
  </si>
  <si>
    <t>http://www.grli.org/</t>
  </si>
  <si>
    <t>UN PRME</t>
  </si>
  <si>
    <t>Principles for Responsible Management Education</t>
  </si>
  <si>
    <t>http://www.unprme.org/</t>
  </si>
  <si>
    <t>Multi-national govt Academic</t>
  </si>
  <si>
    <t>ABIS Academy of Business in Society</t>
  </si>
  <si>
    <t>http://www.abis-global.org/en</t>
  </si>
  <si>
    <t>Societal3: business &amp; society</t>
  </si>
  <si>
    <t>Living Wage Foundation</t>
  </si>
  <si>
    <t>http://livingwage.org.uk/</t>
  </si>
  <si>
    <t>Economic2: wage levels</t>
  </si>
  <si>
    <t>Secondly, we start with an adaptation of the PESTLE themes (see below)</t>
  </si>
  <si>
    <t>THE CRANFIELD TAXONOMY: SUMMARY</t>
  </si>
  <si>
    <t>See the document "The Taxonomy Explained" for full details</t>
  </si>
  <si>
    <t>Analysis1</t>
  </si>
  <si>
    <t>This sheet counts the number of initiatives in each of the categories of the taxonomy</t>
  </si>
  <si>
    <t>THE CRANFIELD TAXONOMY</t>
  </si>
  <si>
    <t>This excel file contains the following sheets</t>
  </si>
  <si>
    <t>Initiatives: main list</t>
  </si>
  <si>
    <t>This is a list of around 130 initiatives found so far which are concerned with the future of capitalism</t>
  </si>
  <si>
    <t>This shows who? what? why? and how?</t>
  </si>
  <si>
    <t>Analysis1 and Analysis2</t>
  </si>
  <si>
    <t>These sheets count the number of initiatives in each category in the taxonomy</t>
  </si>
  <si>
    <t>The sheets display the data in tables and in charts</t>
  </si>
  <si>
    <t>Taxonomy summary</t>
  </si>
  <si>
    <t>For convenience a summary of the taxonomy is presented</t>
  </si>
  <si>
    <t>Appx</t>
  </si>
  <si>
    <t>This contains some initiatives/organisations which were deleted from the main sheet</t>
  </si>
  <si>
    <t>The first contains the name of the initiative and its website address</t>
  </si>
  <si>
    <t>The main list is used to create two views of the data in pdf format for ease of reference</t>
  </si>
  <si>
    <t>For a full explanation see the document "The Taxonomy Explained" on the website</t>
  </si>
  <si>
    <t>We have in some cases shown the key people/organisations behind the initiative</t>
  </si>
  <si>
    <t>Each initiative is categorised using the Cranfield taxonomy</t>
  </si>
  <si>
    <t>INITIATIVES: MAIN LIST</t>
  </si>
  <si>
    <t>INITIATIVES: NAME AND WEBSITE</t>
  </si>
  <si>
    <t>Website address</t>
  </si>
  <si>
    <t>INITIATIVES CATEGORISED USINGTAXONOMY</t>
  </si>
  <si>
    <t>Initiatives deleted from main list</t>
  </si>
  <si>
    <t>The second contains the name and the taxonomic categories: who? what? why? and how?</t>
  </si>
  <si>
    <t>Initiatives Extracts</t>
  </si>
  <si>
    <t>For each initiative we show its name and title and its website address</t>
  </si>
  <si>
    <t>Business FinanceCivil Society</t>
  </si>
  <si>
    <t>Responsible Behaviour, System stability</t>
  </si>
  <si>
    <t>Economic3: short-termism (finance) Economic4: Capital markets, Economic5: inadequate metrics Societal3: disconnect business society</t>
  </si>
  <si>
    <t>Operational Network Advocacy</t>
  </si>
  <si>
    <t>Societal4: ethics, inequality, justice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</si>
</sst>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/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Alignment="1">
      <alignment vertical="top" wrapText="1"/>
    </xf>
    <xf numFmtId="0" fontId="7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Who?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Analysis1!$A$5:$A$13</c:f>
              <c:strCache>
                <c:ptCount val="9"/>
                <c:pt idx="0">
                  <c:v># Business</c:v>
                </c:pt>
                <c:pt idx="1">
                  <c:v># Finance</c:v>
                </c:pt>
                <c:pt idx="2">
                  <c:v># Academic</c:v>
                </c:pt>
                <c:pt idx="3">
                  <c:v># Law</c:v>
                </c:pt>
                <c:pt idx="4">
                  <c:v># Civil Society</c:v>
                </c:pt>
                <c:pt idx="5">
                  <c:v># Faith based</c:v>
                </c:pt>
                <c:pt idx="6">
                  <c:v># National government</c:v>
                </c:pt>
                <c:pt idx="7">
                  <c:v># Multi-national govt</c:v>
                </c:pt>
                <c:pt idx="8">
                  <c:v># Multi-stakeholder</c:v>
                </c:pt>
              </c:strCache>
            </c:strRef>
          </c:cat>
          <c:val>
            <c:numRef>
              <c:f>Analysis1!$B$5:$B$13</c:f>
              <c:numCache>
                <c:formatCode>General</c:formatCode>
                <c:ptCount val="9"/>
                <c:pt idx="0">
                  <c:v>35</c:v>
                </c:pt>
                <c:pt idx="1">
                  <c:v>21</c:v>
                </c:pt>
                <c:pt idx="2">
                  <c:v>19</c:v>
                </c:pt>
                <c:pt idx="3">
                  <c:v>3</c:v>
                </c:pt>
                <c:pt idx="4">
                  <c:v>51</c:v>
                </c:pt>
                <c:pt idx="5">
                  <c:v>3</c:v>
                </c:pt>
                <c:pt idx="6">
                  <c:v>7</c:v>
                </c:pt>
                <c:pt idx="7">
                  <c:v>12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64480"/>
        <c:axId val="51218112"/>
      </c:barChart>
      <c:catAx>
        <c:axId val="39764480"/>
        <c:scaling>
          <c:orientation val="maxMin"/>
        </c:scaling>
        <c:delete val="0"/>
        <c:axPos val="l"/>
        <c:majorTickMark val="none"/>
        <c:minorTickMark val="none"/>
        <c:tickLblPos val="nextTo"/>
        <c:crossAx val="51218112"/>
        <c:crosses val="autoZero"/>
        <c:auto val="1"/>
        <c:lblAlgn val="ctr"/>
        <c:lblOffset val="100"/>
        <c:noMultiLvlLbl val="0"/>
      </c:catAx>
      <c:valAx>
        <c:axId val="5121811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 of initiatives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9764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What? Clusters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Analysis1!$A$18:$A$23</c:f>
              <c:strCache>
                <c:ptCount val="6"/>
                <c:pt idx="0">
                  <c:v># Planetary boundaries</c:v>
                </c:pt>
                <c:pt idx="1">
                  <c:v># Responsible behaviour</c:v>
                </c:pt>
                <c:pt idx="2">
                  <c:v># Inclusivity (inequality)</c:v>
                </c:pt>
                <c:pt idx="3">
                  <c:v># System stability</c:v>
                </c:pt>
                <c:pt idx="4">
                  <c:v># Measurement issues</c:v>
                </c:pt>
                <c:pt idx="5">
                  <c:v>Other</c:v>
                </c:pt>
              </c:strCache>
            </c:strRef>
          </c:cat>
          <c:val>
            <c:numRef>
              <c:f>Analysis1!$B$18:$B$23</c:f>
              <c:numCache>
                <c:formatCode>General</c:formatCode>
                <c:ptCount val="6"/>
                <c:pt idx="0">
                  <c:v>43</c:v>
                </c:pt>
                <c:pt idx="1">
                  <c:v>33</c:v>
                </c:pt>
                <c:pt idx="2">
                  <c:v>22</c:v>
                </c:pt>
                <c:pt idx="3">
                  <c:v>16</c:v>
                </c:pt>
                <c:pt idx="4">
                  <c:v>10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08608"/>
        <c:axId val="51219840"/>
      </c:barChart>
      <c:catAx>
        <c:axId val="167108608"/>
        <c:scaling>
          <c:orientation val="maxMin"/>
        </c:scaling>
        <c:delete val="0"/>
        <c:axPos val="l"/>
        <c:majorTickMark val="none"/>
        <c:minorTickMark val="none"/>
        <c:tickLblPos val="nextTo"/>
        <c:crossAx val="51219840"/>
        <c:crosses val="autoZero"/>
        <c:auto val="1"/>
        <c:lblAlgn val="ctr"/>
        <c:lblOffset val="100"/>
        <c:noMultiLvlLbl val="0"/>
      </c:catAx>
      <c:valAx>
        <c:axId val="5121984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 of initiatives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67108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What?</a:t>
            </a:r>
            <a:r>
              <a:rPr lang="en-GB" baseline="0"/>
              <a:t> PESTLE categories</a:t>
            </a:r>
            <a:endParaRPr lang="en-GB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Analysis1!$A$25:$A$31</c:f>
              <c:strCache>
                <c:ptCount val="7"/>
                <c:pt idx="0">
                  <c:v># Geopolitical</c:v>
                </c:pt>
                <c:pt idx="1">
                  <c:v># Economic</c:v>
                </c:pt>
                <c:pt idx="2">
                  <c:v># Societal</c:v>
                </c:pt>
                <c:pt idx="3">
                  <c:v># Technological</c:v>
                </c:pt>
                <c:pt idx="4">
                  <c:v># Environmental</c:v>
                </c:pt>
                <c:pt idx="5">
                  <c:v># Multi-dimensional</c:v>
                </c:pt>
                <c:pt idx="6">
                  <c:v>Other</c:v>
                </c:pt>
              </c:strCache>
            </c:strRef>
          </c:cat>
          <c:val>
            <c:numRef>
              <c:f>Analysis1!$B$25:$B$31</c:f>
              <c:numCache>
                <c:formatCode>General</c:formatCode>
                <c:ptCount val="7"/>
                <c:pt idx="0">
                  <c:v>4</c:v>
                </c:pt>
                <c:pt idx="1">
                  <c:v>53</c:v>
                </c:pt>
                <c:pt idx="2">
                  <c:v>43</c:v>
                </c:pt>
                <c:pt idx="3">
                  <c:v>0</c:v>
                </c:pt>
                <c:pt idx="4">
                  <c:v>37</c:v>
                </c:pt>
                <c:pt idx="5">
                  <c:v>11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10144"/>
        <c:axId val="51221568"/>
      </c:barChart>
      <c:catAx>
        <c:axId val="167110144"/>
        <c:scaling>
          <c:orientation val="maxMin"/>
        </c:scaling>
        <c:delete val="0"/>
        <c:axPos val="l"/>
        <c:majorTickMark val="none"/>
        <c:minorTickMark val="none"/>
        <c:tickLblPos val="nextTo"/>
        <c:crossAx val="51221568"/>
        <c:crosses val="autoZero"/>
        <c:auto val="1"/>
        <c:lblAlgn val="ctr"/>
        <c:lblOffset val="100"/>
        <c:noMultiLvlLbl val="0"/>
      </c:catAx>
      <c:valAx>
        <c:axId val="5122156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 of initiatives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67110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Why?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Analysis1!$D$5:$D$12</c:f>
              <c:strCache>
                <c:ptCount val="8"/>
                <c:pt idx="0">
                  <c:v># Knowledge</c:v>
                </c:pt>
                <c:pt idx="1">
                  <c:v># Operational</c:v>
                </c:pt>
                <c:pt idx="2">
                  <c:v># Public policy</c:v>
                </c:pt>
                <c:pt idx="3">
                  <c:v># Advocacy</c:v>
                </c:pt>
                <c:pt idx="4">
                  <c:v># Watchdog</c:v>
                </c:pt>
                <c:pt idx="5">
                  <c:v># Network</c:v>
                </c:pt>
                <c:pt idx="6">
                  <c:v># Standard</c:v>
                </c:pt>
                <c:pt idx="7">
                  <c:v># Governance</c:v>
                </c:pt>
              </c:strCache>
            </c:strRef>
          </c:cat>
          <c:val>
            <c:numRef>
              <c:f>Analysis1!$E$5:$E$12</c:f>
              <c:numCache>
                <c:formatCode>General</c:formatCode>
                <c:ptCount val="8"/>
                <c:pt idx="0">
                  <c:v>46</c:v>
                </c:pt>
                <c:pt idx="1">
                  <c:v>9</c:v>
                </c:pt>
                <c:pt idx="2">
                  <c:v>23</c:v>
                </c:pt>
                <c:pt idx="3">
                  <c:v>80</c:v>
                </c:pt>
                <c:pt idx="4">
                  <c:v>4</c:v>
                </c:pt>
                <c:pt idx="5">
                  <c:v>33</c:v>
                </c:pt>
                <c:pt idx="6">
                  <c:v>12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10656"/>
        <c:axId val="51223296"/>
      </c:barChart>
      <c:catAx>
        <c:axId val="167110656"/>
        <c:scaling>
          <c:orientation val="maxMin"/>
        </c:scaling>
        <c:delete val="0"/>
        <c:axPos val="l"/>
        <c:majorTickMark val="none"/>
        <c:minorTickMark val="none"/>
        <c:tickLblPos val="nextTo"/>
        <c:crossAx val="51223296"/>
        <c:crosses val="autoZero"/>
        <c:auto val="1"/>
        <c:lblAlgn val="ctr"/>
        <c:lblOffset val="100"/>
        <c:noMultiLvlLbl val="0"/>
      </c:catAx>
      <c:valAx>
        <c:axId val="51223296"/>
        <c:scaling>
          <c:orientation val="minMax"/>
          <c:max val="8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 of initiatives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67110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How?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Analysis1!$D$17:$D$19</c:f>
              <c:strCache>
                <c:ptCount val="2"/>
                <c:pt idx="0">
                  <c:v>Evolutionary</c:v>
                </c:pt>
                <c:pt idx="1">
                  <c:v>Radical</c:v>
                </c:pt>
              </c:strCache>
            </c:strRef>
          </c:cat>
          <c:val>
            <c:numRef>
              <c:f>Analysis1!$E$17:$E$19</c:f>
              <c:numCache>
                <c:formatCode>General</c:formatCode>
                <c:ptCount val="3"/>
                <c:pt idx="0">
                  <c:v>101</c:v>
                </c:pt>
                <c:pt idx="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11168"/>
        <c:axId val="169484864"/>
      </c:barChart>
      <c:catAx>
        <c:axId val="167111168"/>
        <c:scaling>
          <c:orientation val="maxMin"/>
        </c:scaling>
        <c:delete val="0"/>
        <c:axPos val="l"/>
        <c:majorTickMark val="none"/>
        <c:minorTickMark val="none"/>
        <c:tickLblPos val="nextTo"/>
        <c:crossAx val="169484864"/>
        <c:crosses val="autoZero"/>
        <c:auto val="1"/>
        <c:lblAlgn val="ctr"/>
        <c:lblOffset val="100"/>
        <c:noMultiLvlLbl val="0"/>
      </c:catAx>
      <c:valAx>
        <c:axId val="16948486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 of initiatives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67111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What? Economic</a:t>
            </a:r>
            <a:r>
              <a:rPr lang="en-GB" baseline="0"/>
              <a:t> issues</a:t>
            </a:r>
            <a:endParaRPr lang="en-GB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Analysis2!$A$3:$A$9</c:f>
              <c:strCache>
                <c:ptCount val="7"/>
                <c:pt idx="0">
                  <c:v>1. Financial instability</c:v>
                </c:pt>
                <c:pt idx="1">
                  <c:v>2. Structural unemployment etc</c:v>
                </c:pt>
                <c:pt idx="2">
                  <c:v>3. Short-termism</c:v>
                </c:pt>
                <c:pt idx="3">
                  <c:v>4. Issues in capital markets</c:v>
                </c:pt>
                <c:pt idx="4">
                  <c:v>5. Inadequate theory &amp; metrics</c:v>
                </c:pt>
                <c:pt idx="5">
                  <c:v>6. Dependence on increasing growth</c:v>
                </c:pt>
                <c:pt idx="6">
                  <c:v>7. Institutional issues </c:v>
                </c:pt>
              </c:strCache>
            </c:strRef>
          </c:cat>
          <c:val>
            <c:numRef>
              <c:f>Analysis2!$B$3:$B$9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10</c:v>
                </c:pt>
                <c:pt idx="3">
                  <c:v>10</c:v>
                </c:pt>
                <c:pt idx="4">
                  <c:v>15</c:v>
                </c:pt>
                <c:pt idx="5">
                  <c:v>5</c:v>
                </c:pt>
                <c:pt idx="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62016"/>
        <c:axId val="169486592"/>
      </c:barChart>
      <c:catAx>
        <c:axId val="40662016"/>
        <c:scaling>
          <c:orientation val="maxMin"/>
        </c:scaling>
        <c:delete val="0"/>
        <c:axPos val="l"/>
        <c:majorTickMark val="none"/>
        <c:minorTickMark val="none"/>
        <c:tickLblPos val="nextTo"/>
        <c:crossAx val="169486592"/>
        <c:crosses val="autoZero"/>
        <c:auto val="1"/>
        <c:lblAlgn val="ctr"/>
        <c:lblOffset val="100"/>
        <c:noMultiLvlLbl val="0"/>
      </c:catAx>
      <c:valAx>
        <c:axId val="16948659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 of initiatives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0662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What? Societal</a:t>
            </a:r>
            <a:r>
              <a:rPr lang="en-GB" baseline="0"/>
              <a:t> issues</a:t>
            </a:r>
            <a:endParaRPr lang="en-GB"/>
          </a:p>
        </c:rich>
      </c:tx>
      <c:layout>
        <c:manualLayout>
          <c:xMode val="edge"/>
          <c:yMode val="edge"/>
          <c:x val="0.38356933508311503"/>
          <c:y val="3.7037037037037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Analysis2!$A$19:$A$25</c:f>
              <c:strCache>
                <c:ptCount val="7"/>
                <c:pt idx="0">
                  <c:v>1. Inequality of income and wealth</c:v>
                </c:pt>
                <c:pt idx="1">
                  <c:v>2. Decline in trust in institutions</c:v>
                </c:pt>
                <c:pt idx="2">
                  <c:v>3. Disconnect of business from society</c:v>
                </c:pt>
                <c:pt idx="3">
                  <c:v>4. Inappropriate business values, ethics</c:v>
                </c:pt>
                <c:pt idx="4">
                  <c:v>5. Employee engagement etc</c:v>
                </c:pt>
                <c:pt idx="5">
                  <c:v>6. Political and social instability</c:v>
                </c:pt>
                <c:pt idx="6">
                  <c:v>7. Demographic change</c:v>
                </c:pt>
              </c:strCache>
            </c:strRef>
          </c:cat>
          <c:val>
            <c:numRef>
              <c:f>Analysis2!$B$19:$B$25</c:f>
              <c:numCache>
                <c:formatCode>General</c:formatCode>
                <c:ptCount val="7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28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8864"/>
        <c:axId val="169488320"/>
      </c:barChart>
      <c:catAx>
        <c:axId val="146788864"/>
        <c:scaling>
          <c:orientation val="maxMin"/>
        </c:scaling>
        <c:delete val="0"/>
        <c:axPos val="l"/>
        <c:majorTickMark val="none"/>
        <c:minorTickMark val="none"/>
        <c:tickLblPos val="nextTo"/>
        <c:crossAx val="169488320"/>
        <c:crosses val="autoZero"/>
        <c:auto val="1"/>
        <c:lblAlgn val="ctr"/>
        <c:lblOffset val="100"/>
        <c:noMultiLvlLbl val="0"/>
      </c:catAx>
      <c:valAx>
        <c:axId val="16948832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Number of</a:t>
                </a:r>
                <a:r>
                  <a:rPr lang="en-GB" baseline="0"/>
                  <a:t> initiatives</a:t>
                </a: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4678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38</xdr:row>
      <xdr:rowOff>0</xdr:rowOff>
    </xdr:from>
    <xdr:to>
      <xdr:col>4</xdr:col>
      <xdr:colOff>552450</xdr:colOff>
      <xdr:row>54</xdr:row>
      <xdr:rowOff>109537</xdr:rowOff>
    </xdr:to>
    <xdr:graphicFrame macro="">
      <xdr:nvGraphicFramePr>
        <xdr:cNvPr id="2" name="Chart 1" title="Who?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59</xdr:row>
      <xdr:rowOff>14287</xdr:rowOff>
    </xdr:from>
    <xdr:to>
      <xdr:col>5</xdr:col>
      <xdr:colOff>28575</xdr:colOff>
      <xdr:row>73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285750</xdr:colOff>
      <xdr:row>78</xdr:row>
      <xdr:rowOff>80962</xdr:rowOff>
    </xdr:from>
    <xdr:to>
      <xdr:col>5</xdr:col>
      <xdr:colOff>85725</xdr:colOff>
      <xdr:row>92</xdr:row>
      <xdr:rowOff>157162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190500</xdr:colOff>
      <xdr:row>98</xdr:row>
      <xdr:rowOff>71437</xdr:rowOff>
    </xdr:from>
    <xdr:to>
      <xdr:col>4</xdr:col>
      <xdr:colOff>600075</xdr:colOff>
      <xdr:row>112</xdr:row>
      <xdr:rowOff>147637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257175</xdr:colOff>
      <xdr:row>118</xdr:row>
      <xdr:rowOff>52387</xdr:rowOff>
    </xdr:from>
    <xdr:to>
      <xdr:col>5</xdr:col>
      <xdr:colOff>57150</xdr:colOff>
      <xdr:row>132</xdr:row>
      <xdr:rowOff>128587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0</xdr:row>
      <xdr:rowOff>157162</xdr:rowOff>
    </xdr:from>
    <xdr:to>
      <xdr:col>10</xdr:col>
      <xdr:colOff>28575</xdr:colOff>
      <xdr:row>14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238125</xdr:colOff>
      <xdr:row>16</xdr:row>
      <xdr:rowOff>42862</xdr:rowOff>
    </xdr:from>
    <xdr:to>
      <xdr:col>10</xdr:col>
      <xdr:colOff>9525</xdr:colOff>
      <xdr:row>30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defaultRowHeight="15" x14ac:dyDescent="0.25"/>
  <sheetData>
    <row r="1" spans="1:1" ht="21" x14ac:dyDescent="0.35">
      <c r="A1" s="27" t="s">
        <v>638</v>
      </c>
    </row>
    <row r="3" spans="1:1" x14ac:dyDescent="0.25">
      <c r="A3" t="s">
        <v>639</v>
      </c>
    </row>
    <row r="5" spans="1:1" x14ac:dyDescent="0.25">
      <c r="A5" s="10" t="s">
        <v>640</v>
      </c>
    </row>
    <row r="7" spans="1:1" x14ac:dyDescent="0.25">
      <c r="A7" t="s">
        <v>641</v>
      </c>
    </row>
    <row r="8" spans="1:1" x14ac:dyDescent="0.25">
      <c r="A8" t="s">
        <v>662</v>
      </c>
    </row>
    <row r="9" spans="1:1" x14ac:dyDescent="0.25">
      <c r="A9" t="s">
        <v>653</v>
      </c>
    </row>
    <row r="11" spans="1:1" x14ac:dyDescent="0.25">
      <c r="A11" t="s">
        <v>654</v>
      </c>
    </row>
    <row r="12" spans="1:1" x14ac:dyDescent="0.25">
      <c r="A12" t="s">
        <v>642</v>
      </c>
    </row>
    <row r="14" spans="1:1" x14ac:dyDescent="0.25">
      <c r="A14" s="10" t="s">
        <v>661</v>
      </c>
    </row>
    <row r="16" spans="1:1" x14ac:dyDescent="0.25">
      <c r="A16" t="s">
        <v>651</v>
      </c>
    </row>
    <row r="17" spans="1:1" x14ac:dyDescent="0.25">
      <c r="A17" t="s">
        <v>650</v>
      </c>
    </row>
    <row r="18" spans="1:1" x14ac:dyDescent="0.25">
      <c r="A18" t="s">
        <v>660</v>
      </c>
    </row>
    <row r="20" spans="1:1" x14ac:dyDescent="0.25">
      <c r="A20" s="10" t="s">
        <v>643</v>
      </c>
    </row>
    <row r="22" spans="1:1" x14ac:dyDescent="0.25">
      <c r="A22" t="s">
        <v>644</v>
      </c>
    </row>
    <row r="23" spans="1:1" x14ac:dyDescent="0.25">
      <c r="A23" t="s">
        <v>645</v>
      </c>
    </row>
    <row r="25" spans="1:1" x14ac:dyDescent="0.25">
      <c r="A25" s="10" t="s">
        <v>646</v>
      </c>
    </row>
    <row r="27" spans="1:1" x14ac:dyDescent="0.25">
      <c r="A27" t="s">
        <v>647</v>
      </c>
    </row>
    <row r="28" spans="1:1" x14ac:dyDescent="0.25">
      <c r="A28" t="s">
        <v>652</v>
      </c>
    </row>
    <row r="30" spans="1:1" x14ac:dyDescent="0.25">
      <c r="A30" s="10" t="s">
        <v>648</v>
      </c>
    </row>
    <row r="31" spans="1:1" x14ac:dyDescent="0.25">
      <c r="A31" s="10"/>
    </row>
    <row r="32" spans="1:1" x14ac:dyDescent="0.25">
      <c r="A32" t="s">
        <v>649</v>
      </c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verticalDpi="0" r:id="rId1"/>
  <headerFoot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3"/>
  <sheetViews>
    <sheetView tabSelected="1" workbookViewId="0">
      <pane ySplit="2" topLeftCell="A3" activePane="bottomLeft" state="frozen"/>
      <selection pane="bottomLeft" activeCell="E18" sqref="E18"/>
    </sheetView>
  </sheetViews>
  <sheetFormatPr defaultColWidth="8.85546875" defaultRowHeight="15" x14ac:dyDescent="0.25"/>
  <cols>
    <col min="1" max="1" width="32.140625" customWidth="1"/>
    <col min="2" max="2" width="51.85546875" customWidth="1"/>
    <col min="3" max="3" width="12.42578125" customWidth="1"/>
    <col min="4" max="4" width="17" style="20" customWidth="1"/>
    <col min="5" max="5" width="18.85546875" customWidth="1"/>
    <col min="6" max="6" width="13.7109375" customWidth="1"/>
    <col min="7" max="7" width="16.7109375" customWidth="1"/>
    <col min="8" max="8" width="18.42578125" style="1" customWidth="1"/>
    <col min="9" max="9" width="23.42578125" style="8" customWidth="1"/>
    <col min="10" max="10" width="21.42578125" customWidth="1"/>
  </cols>
  <sheetData>
    <row r="1" spans="1:9" x14ac:dyDescent="0.25">
      <c r="A1" s="10" t="s">
        <v>655</v>
      </c>
      <c r="B1" s="10"/>
    </row>
    <row r="2" spans="1:9" s="2" customFormat="1" ht="30" x14ac:dyDescent="0.25">
      <c r="A2" s="2" t="s">
        <v>28</v>
      </c>
      <c r="B2" s="2" t="s">
        <v>171</v>
      </c>
      <c r="C2" s="2" t="s">
        <v>269</v>
      </c>
      <c r="D2" s="2" t="s">
        <v>354</v>
      </c>
      <c r="E2" s="2" t="s">
        <v>355</v>
      </c>
      <c r="F2" s="2" t="s">
        <v>267</v>
      </c>
      <c r="G2" s="2" t="s">
        <v>268</v>
      </c>
      <c r="H2" s="3" t="s">
        <v>251</v>
      </c>
      <c r="I2" s="6" t="s">
        <v>657</v>
      </c>
    </row>
    <row r="3" spans="1:9" s="17" customFormat="1" ht="30" x14ac:dyDescent="0.25">
      <c r="A3" s="17" t="s">
        <v>627</v>
      </c>
      <c r="C3" s="17" t="s">
        <v>437</v>
      </c>
      <c r="E3" s="17" t="s">
        <v>629</v>
      </c>
      <c r="F3" s="17" t="s">
        <v>435</v>
      </c>
      <c r="G3" s="17" t="s">
        <v>302</v>
      </c>
      <c r="H3" s="18"/>
      <c r="I3" s="19" t="s">
        <v>628</v>
      </c>
    </row>
    <row r="4" spans="1:9" s="17" customFormat="1" ht="45" x14ac:dyDescent="0.25">
      <c r="A4" s="17" t="s">
        <v>349</v>
      </c>
      <c r="B4" s="17" t="s">
        <v>350</v>
      </c>
      <c r="C4" s="17" t="s">
        <v>261</v>
      </c>
      <c r="D4" s="17" t="s">
        <v>356</v>
      </c>
      <c r="E4" s="17" t="s">
        <v>293</v>
      </c>
      <c r="F4" s="17" t="s">
        <v>352</v>
      </c>
      <c r="G4" s="17" t="s">
        <v>253</v>
      </c>
      <c r="H4" s="18"/>
      <c r="I4" s="19" t="s">
        <v>351</v>
      </c>
    </row>
    <row r="5" spans="1:9" s="4" customFormat="1" ht="135" x14ac:dyDescent="0.25">
      <c r="A5" s="4" t="s">
        <v>141</v>
      </c>
      <c r="B5" s="4" t="s">
        <v>142</v>
      </c>
      <c r="C5" s="4" t="s">
        <v>663</v>
      </c>
      <c r="D5" s="4" t="s">
        <v>664</v>
      </c>
      <c r="E5" s="4" t="s">
        <v>665</v>
      </c>
      <c r="F5" s="4" t="s">
        <v>666</v>
      </c>
      <c r="G5" s="4" t="s">
        <v>302</v>
      </c>
      <c r="I5" s="7" t="s">
        <v>143</v>
      </c>
    </row>
    <row r="6" spans="1:9" s="4" customFormat="1" ht="30" x14ac:dyDescent="0.25">
      <c r="A6" s="4" t="s">
        <v>177</v>
      </c>
      <c r="B6" s="4" t="s">
        <v>358</v>
      </c>
      <c r="C6" s="4" t="s">
        <v>254</v>
      </c>
      <c r="D6" s="4" t="s">
        <v>323</v>
      </c>
      <c r="E6" s="4" t="s">
        <v>256</v>
      </c>
      <c r="F6" s="4" t="s">
        <v>252</v>
      </c>
      <c r="G6" s="4" t="s">
        <v>253</v>
      </c>
      <c r="H6" s="5"/>
      <c r="I6" s="7" t="s">
        <v>178</v>
      </c>
    </row>
    <row r="7" spans="1:9" s="4" customFormat="1" ht="45" x14ac:dyDescent="0.25">
      <c r="A7" s="4" t="s">
        <v>22</v>
      </c>
      <c r="B7" s="4" t="s">
        <v>124</v>
      </c>
      <c r="C7" s="4" t="s">
        <v>255</v>
      </c>
      <c r="D7" s="4" t="s">
        <v>323</v>
      </c>
      <c r="E7" s="4" t="s">
        <v>353</v>
      </c>
      <c r="F7" s="4" t="s">
        <v>252</v>
      </c>
      <c r="G7" s="4" t="s">
        <v>302</v>
      </c>
      <c r="H7" s="5"/>
      <c r="I7" s="7" t="s">
        <v>94</v>
      </c>
    </row>
    <row r="8" spans="1:9" s="4" customFormat="1" ht="45" x14ac:dyDescent="0.25">
      <c r="A8" s="4" t="s">
        <v>17</v>
      </c>
      <c r="B8" s="4" t="s">
        <v>35</v>
      </c>
      <c r="C8" s="4" t="s">
        <v>255</v>
      </c>
      <c r="D8" s="4" t="s">
        <v>359</v>
      </c>
      <c r="E8" s="4" t="s">
        <v>259</v>
      </c>
      <c r="F8" s="4" t="s">
        <v>260</v>
      </c>
      <c r="G8" s="4" t="s">
        <v>302</v>
      </c>
      <c r="H8" s="5"/>
      <c r="I8" s="7" t="s">
        <v>34</v>
      </c>
    </row>
    <row r="9" spans="1:9" s="4" customFormat="1" ht="30" x14ac:dyDescent="0.25">
      <c r="A9" s="4" t="s">
        <v>130</v>
      </c>
      <c r="B9" s="4" t="s">
        <v>131</v>
      </c>
      <c r="C9" s="4" t="s">
        <v>255</v>
      </c>
      <c r="D9" s="4" t="s">
        <v>359</v>
      </c>
      <c r="E9" s="4" t="s">
        <v>259</v>
      </c>
      <c r="F9" s="4" t="s">
        <v>252</v>
      </c>
      <c r="G9" s="4" t="s">
        <v>302</v>
      </c>
      <c r="H9" s="5" t="s">
        <v>140</v>
      </c>
      <c r="I9" s="7" t="s">
        <v>132</v>
      </c>
    </row>
    <row r="10" spans="1:9" s="4" customFormat="1" ht="45" x14ac:dyDescent="0.25">
      <c r="A10" s="4" t="s">
        <v>184</v>
      </c>
      <c r="B10" s="4" t="s">
        <v>185</v>
      </c>
      <c r="C10" s="4" t="s">
        <v>261</v>
      </c>
      <c r="D10" s="4" t="s">
        <v>359</v>
      </c>
      <c r="E10" s="21" t="s">
        <v>444</v>
      </c>
      <c r="F10" s="4" t="s">
        <v>547</v>
      </c>
      <c r="G10" s="4" t="s">
        <v>302</v>
      </c>
      <c r="H10" s="5"/>
      <c r="I10" s="7" t="s">
        <v>186</v>
      </c>
    </row>
    <row r="11" spans="1:9" s="4" customFormat="1" ht="48.75" customHeight="1" x14ac:dyDescent="0.25">
      <c r="A11" s="4" t="s">
        <v>14</v>
      </c>
      <c r="B11" s="4" t="s">
        <v>12</v>
      </c>
      <c r="C11" s="4" t="s">
        <v>255</v>
      </c>
      <c r="D11" s="4" t="s">
        <v>359</v>
      </c>
      <c r="E11" s="21" t="s">
        <v>410</v>
      </c>
      <c r="F11" s="4" t="s">
        <v>258</v>
      </c>
      <c r="G11" s="4" t="s">
        <v>302</v>
      </c>
      <c r="H11" s="5"/>
      <c r="I11" s="7" t="s">
        <v>36</v>
      </c>
    </row>
    <row r="12" spans="1:9" s="4" customFormat="1" ht="45" x14ac:dyDescent="0.25">
      <c r="A12" s="4" t="s">
        <v>173</v>
      </c>
      <c r="B12" s="4" t="s">
        <v>174</v>
      </c>
      <c r="C12" s="4" t="s">
        <v>310</v>
      </c>
      <c r="D12" s="4" t="s">
        <v>466</v>
      </c>
      <c r="E12" s="4" t="s">
        <v>263</v>
      </c>
      <c r="F12" s="4" t="s">
        <v>279</v>
      </c>
      <c r="G12" s="4" t="s">
        <v>253</v>
      </c>
      <c r="H12" s="5" t="s">
        <v>176</v>
      </c>
      <c r="I12" s="7" t="s">
        <v>175</v>
      </c>
    </row>
    <row r="13" spans="1:9" s="4" customFormat="1" ht="45" x14ac:dyDescent="0.25">
      <c r="A13" s="4" t="s">
        <v>192</v>
      </c>
      <c r="C13" s="4" t="s">
        <v>310</v>
      </c>
      <c r="D13" s="4" t="s">
        <v>323</v>
      </c>
      <c r="E13" s="4" t="s">
        <v>265</v>
      </c>
      <c r="F13" s="4" t="s">
        <v>262</v>
      </c>
      <c r="G13" s="4" t="s">
        <v>302</v>
      </c>
      <c r="H13" s="5" t="s">
        <v>264</v>
      </c>
      <c r="I13" s="7" t="s">
        <v>193</v>
      </c>
    </row>
    <row r="14" spans="1:9" s="4" customFormat="1" ht="75" x14ac:dyDescent="0.25">
      <c r="A14" s="4" t="s">
        <v>32</v>
      </c>
      <c r="B14" s="4" t="s">
        <v>272</v>
      </c>
      <c r="C14" s="4" t="s">
        <v>270</v>
      </c>
      <c r="D14" s="4" t="s">
        <v>360</v>
      </c>
      <c r="E14" s="4" t="s">
        <v>455</v>
      </c>
      <c r="F14" s="4" t="s">
        <v>252</v>
      </c>
      <c r="G14" s="4" t="s">
        <v>302</v>
      </c>
      <c r="H14" s="5" t="s">
        <v>271</v>
      </c>
      <c r="I14" s="7" t="s">
        <v>37</v>
      </c>
    </row>
    <row r="15" spans="1:9" s="4" customFormat="1" ht="45" x14ac:dyDescent="0.25">
      <c r="A15" s="4" t="s">
        <v>181</v>
      </c>
      <c r="B15" s="4" t="s">
        <v>182</v>
      </c>
      <c r="C15" s="4" t="s">
        <v>310</v>
      </c>
      <c r="D15" s="4" t="s">
        <v>466</v>
      </c>
      <c r="E15" s="4" t="s">
        <v>263</v>
      </c>
      <c r="F15" s="4" t="s">
        <v>278</v>
      </c>
      <c r="G15" s="4" t="s">
        <v>253</v>
      </c>
      <c r="H15" s="5" t="s">
        <v>176</v>
      </c>
      <c r="I15" s="7" t="s">
        <v>183</v>
      </c>
    </row>
    <row r="16" spans="1:9" s="4" customFormat="1" ht="45" x14ac:dyDescent="0.25">
      <c r="A16" s="4" t="s">
        <v>115</v>
      </c>
      <c r="B16" s="4" t="s">
        <v>95</v>
      </c>
      <c r="C16" s="4" t="s">
        <v>255</v>
      </c>
      <c r="D16" s="4" t="s">
        <v>356</v>
      </c>
      <c r="E16" s="4" t="s">
        <v>545</v>
      </c>
      <c r="F16" s="4" t="s">
        <v>548</v>
      </c>
      <c r="G16" s="4" t="s">
        <v>302</v>
      </c>
      <c r="H16" s="5"/>
      <c r="I16" s="7" t="s">
        <v>96</v>
      </c>
    </row>
    <row r="17" spans="1:9" s="4" customFormat="1" ht="30" x14ac:dyDescent="0.25">
      <c r="A17" s="4" t="s">
        <v>616</v>
      </c>
      <c r="C17" s="4" t="s">
        <v>255</v>
      </c>
      <c r="D17" s="4" t="s">
        <v>323</v>
      </c>
      <c r="E17" s="4" t="s">
        <v>265</v>
      </c>
      <c r="F17" s="4" t="s">
        <v>435</v>
      </c>
      <c r="G17" s="4" t="s">
        <v>302</v>
      </c>
      <c r="H17" s="5" t="s">
        <v>617</v>
      </c>
      <c r="I17" s="7" t="s">
        <v>618</v>
      </c>
    </row>
    <row r="18" spans="1:9" s="4" customFormat="1" ht="30" x14ac:dyDescent="0.25">
      <c r="A18" s="4" t="s">
        <v>499</v>
      </c>
      <c r="B18" s="4" t="s">
        <v>500</v>
      </c>
      <c r="C18" s="4" t="s">
        <v>254</v>
      </c>
      <c r="D18" s="4" t="s">
        <v>360</v>
      </c>
      <c r="E18" s="4" t="s">
        <v>667</v>
      </c>
      <c r="F18" s="4" t="s">
        <v>501</v>
      </c>
      <c r="G18" s="4" t="s">
        <v>302</v>
      </c>
      <c r="H18" s="5"/>
      <c r="I18" s="7" t="s">
        <v>502</v>
      </c>
    </row>
    <row r="19" spans="1:9" s="4" customFormat="1" ht="75" x14ac:dyDescent="0.25">
      <c r="A19" s="4" t="s">
        <v>98</v>
      </c>
      <c r="C19" s="4" t="s">
        <v>255</v>
      </c>
      <c r="D19" s="4" t="s">
        <v>361</v>
      </c>
      <c r="E19" s="4" t="s">
        <v>546</v>
      </c>
      <c r="F19" s="4" t="s">
        <v>548</v>
      </c>
      <c r="G19" s="4" t="s">
        <v>302</v>
      </c>
      <c r="H19" s="5"/>
      <c r="I19" s="7" t="s">
        <v>97</v>
      </c>
    </row>
    <row r="20" spans="1:9" s="4" customFormat="1" ht="30" x14ac:dyDescent="0.25">
      <c r="A20" s="4" t="s">
        <v>234</v>
      </c>
      <c r="B20" s="4" t="s">
        <v>282</v>
      </c>
      <c r="C20" s="4" t="s">
        <v>283</v>
      </c>
      <c r="D20" s="4" t="s">
        <v>323</v>
      </c>
      <c r="E20" s="4" t="s">
        <v>284</v>
      </c>
      <c r="F20" s="4" t="s">
        <v>257</v>
      </c>
      <c r="G20" s="4" t="s">
        <v>253</v>
      </c>
      <c r="H20" s="5"/>
      <c r="I20" s="7" t="s">
        <v>235</v>
      </c>
    </row>
    <row r="21" spans="1:9" s="4" customFormat="1" ht="30" x14ac:dyDescent="0.25">
      <c r="A21" s="4" t="s">
        <v>0</v>
      </c>
      <c r="C21" s="4" t="s">
        <v>255</v>
      </c>
      <c r="D21" s="4" t="s">
        <v>360</v>
      </c>
      <c r="E21" s="4" t="s">
        <v>285</v>
      </c>
      <c r="F21" s="4" t="s">
        <v>438</v>
      </c>
      <c r="G21" s="4" t="s">
        <v>302</v>
      </c>
      <c r="H21" s="5"/>
      <c r="I21" s="7" t="s">
        <v>40</v>
      </c>
    </row>
    <row r="22" spans="1:9" s="4" customFormat="1" ht="30" x14ac:dyDescent="0.25">
      <c r="A22" s="4" t="s">
        <v>593</v>
      </c>
      <c r="B22" s="4" t="s">
        <v>497</v>
      </c>
      <c r="C22" s="4" t="s">
        <v>283</v>
      </c>
      <c r="D22" s="4" t="s">
        <v>323</v>
      </c>
      <c r="E22" s="4" t="s">
        <v>265</v>
      </c>
      <c r="F22" s="4" t="s">
        <v>281</v>
      </c>
      <c r="G22" s="4" t="s">
        <v>302</v>
      </c>
      <c r="H22" s="5"/>
      <c r="I22" s="7" t="s">
        <v>498</v>
      </c>
    </row>
    <row r="23" spans="1:9" s="4" customFormat="1" ht="30" x14ac:dyDescent="0.25">
      <c r="A23" s="4" t="s">
        <v>594</v>
      </c>
      <c r="C23" s="4" t="s">
        <v>283</v>
      </c>
      <c r="D23" s="4" t="s">
        <v>323</v>
      </c>
      <c r="E23" s="4" t="s">
        <v>265</v>
      </c>
      <c r="F23" s="4" t="s">
        <v>252</v>
      </c>
      <c r="G23" s="4" t="s">
        <v>302</v>
      </c>
      <c r="H23" s="5"/>
      <c r="I23" s="7" t="s">
        <v>595</v>
      </c>
    </row>
    <row r="24" spans="1:9" s="4" customFormat="1" ht="30" x14ac:dyDescent="0.25">
      <c r="A24" s="4" t="s">
        <v>503</v>
      </c>
      <c r="C24" s="4" t="s">
        <v>277</v>
      </c>
      <c r="D24" s="4" t="s">
        <v>360</v>
      </c>
      <c r="E24" s="4" t="s">
        <v>285</v>
      </c>
      <c r="F24" s="4" t="s">
        <v>301</v>
      </c>
      <c r="G24" s="4" t="s">
        <v>302</v>
      </c>
      <c r="H24" s="5"/>
      <c r="I24" s="7" t="s">
        <v>504</v>
      </c>
    </row>
    <row r="25" spans="1:9" s="4" customFormat="1" ht="30" x14ac:dyDescent="0.25">
      <c r="A25" s="4" t="s">
        <v>151</v>
      </c>
      <c r="B25" s="4" t="s">
        <v>152</v>
      </c>
      <c r="C25" s="4" t="s">
        <v>283</v>
      </c>
      <c r="D25" s="4" t="s">
        <v>323</v>
      </c>
      <c r="E25" s="4" t="s">
        <v>265</v>
      </c>
      <c r="F25" s="4" t="s">
        <v>549</v>
      </c>
      <c r="G25" s="4" t="s">
        <v>302</v>
      </c>
      <c r="H25" s="5"/>
      <c r="I25" s="7" t="s">
        <v>153</v>
      </c>
    </row>
    <row r="26" spans="1:9" s="4" customFormat="1" ht="45" x14ac:dyDescent="0.25">
      <c r="A26" s="4" t="s">
        <v>145</v>
      </c>
      <c r="B26" s="4" t="s">
        <v>147</v>
      </c>
      <c r="C26" s="4" t="s">
        <v>283</v>
      </c>
      <c r="D26" s="4" t="s">
        <v>360</v>
      </c>
      <c r="E26" s="4" t="s">
        <v>286</v>
      </c>
      <c r="F26" s="4" t="s">
        <v>549</v>
      </c>
      <c r="G26" s="4" t="s">
        <v>302</v>
      </c>
      <c r="H26" s="5" t="s">
        <v>146</v>
      </c>
      <c r="I26" s="7" t="s">
        <v>144</v>
      </c>
    </row>
    <row r="27" spans="1:9" s="4" customFormat="1" ht="30" x14ac:dyDescent="0.25">
      <c r="A27" s="4" t="s">
        <v>89</v>
      </c>
      <c r="B27" s="4" t="s">
        <v>90</v>
      </c>
      <c r="C27" s="4" t="s">
        <v>283</v>
      </c>
      <c r="D27" s="4" t="s">
        <v>323</v>
      </c>
      <c r="E27" s="4" t="s">
        <v>286</v>
      </c>
      <c r="F27" s="4" t="s">
        <v>549</v>
      </c>
      <c r="G27" s="4" t="s">
        <v>302</v>
      </c>
      <c r="H27" s="5"/>
      <c r="I27" s="7" t="s">
        <v>91</v>
      </c>
    </row>
    <row r="28" spans="1:9" s="4" customFormat="1" ht="45" x14ac:dyDescent="0.25">
      <c r="A28" s="4" t="s">
        <v>7</v>
      </c>
      <c r="B28" s="4" t="s">
        <v>363</v>
      </c>
      <c r="C28" s="4" t="s">
        <v>364</v>
      </c>
      <c r="D28" s="4" t="s">
        <v>323</v>
      </c>
      <c r="E28" s="4" t="s">
        <v>365</v>
      </c>
      <c r="F28" s="4" t="s">
        <v>301</v>
      </c>
      <c r="G28" s="4" t="s">
        <v>253</v>
      </c>
      <c r="H28" s="5" t="s">
        <v>42</v>
      </c>
      <c r="I28" s="7" t="s">
        <v>41</v>
      </c>
    </row>
    <row r="29" spans="1:9" s="4" customFormat="1" ht="30" x14ac:dyDescent="0.25">
      <c r="A29" s="4" t="s">
        <v>596</v>
      </c>
      <c r="B29" s="4" t="s">
        <v>597</v>
      </c>
      <c r="C29" s="4" t="s">
        <v>362</v>
      </c>
      <c r="D29" s="4" t="s">
        <v>323</v>
      </c>
      <c r="E29" s="4" t="s">
        <v>265</v>
      </c>
      <c r="F29" s="4" t="s">
        <v>252</v>
      </c>
      <c r="G29" s="4" t="s">
        <v>302</v>
      </c>
      <c r="H29" s="5"/>
      <c r="I29" s="7" t="s">
        <v>598</v>
      </c>
    </row>
    <row r="30" spans="1:9" s="4" customFormat="1" ht="45" x14ac:dyDescent="0.25">
      <c r="A30" s="4" t="s">
        <v>427</v>
      </c>
      <c r="C30" s="4" t="s">
        <v>471</v>
      </c>
      <c r="D30" s="4" t="s">
        <v>466</v>
      </c>
      <c r="E30" s="4" t="s">
        <v>426</v>
      </c>
      <c r="F30" s="4" t="s">
        <v>301</v>
      </c>
      <c r="G30" s="4" t="s">
        <v>302</v>
      </c>
      <c r="H30" s="5" t="s">
        <v>135</v>
      </c>
      <c r="I30" s="7" t="s">
        <v>136</v>
      </c>
    </row>
    <row r="31" spans="1:9" s="4" customFormat="1" ht="75" x14ac:dyDescent="0.25">
      <c r="A31" s="4" t="s">
        <v>27</v>
      </c>
      <c r="C31" s="4" t="s">
        <v>277</v>
      </c>
      <c r="E31" s="4" t="s">
        <v>428</v>
      </c>
      <c r="F31" s="4" t="s">
        <v>301</v>
      </c>
      <c r="G31" s="4" t="s">
        <v>253</v>
      </c>
      <c r="H31" s="5" t="s">
        <v>250</v>
      </c>
      <c r="I31" s="7" t="s">
        <v>43</v>
      </c>
    </row>
    <row r="32" spans="1:9" s="4" customFormat="1" ht="30" x14ac:dyDescent="0.25">
      <c r="A32" s="4" t="s">
        <v>505</v>
      </c>
      <c r="B32" s="4" t="s">
        <v>506</v>
      </c>
      <c r="C32" s="4" t="s">
        <v>254</v>
      </c>
      <c r="D32" s="4" t="s">
        <v>360</v>
      </c>
      <c r="E32" s="4" t="s">
        <v>468</v>
      </c>
      <c r="F32" s="4" t="s">
        <v>507</v>
      </c>
      <c r="G32" s="4" t="s">
        <v>302</v>
      </c>
      <c r="H32" s="5"/>
      <c r="I32" s="7" t="s">
        <v>508</v>
      </c>
    </row>
    <row r="33" spans="1:9" s="4" customFormat="1" ht="30" x14ac:dyDescent="0.25">
      <c r="A33" s="4" t="s">
        <v>599</v>
      </c>
      <c r="C33" s="4" t="s">
        <v>471</v>
      </c>
      <c r="D33" s="4" t="s">
        <v>323</v>
      </c>
      <c r="E33" s="4" t="s">
        <v>265</v>
      </c>
      <c r="F33" s="4" t="s">
        <v>372</v>
      </c>
      <c r="G33" s="4" t="s">
        <v>302</v>
      </c>
      <c r="H33" s="5"/>
      <c r="I33" s="7" t="s">
        <v>600</v>
      </c>
    </row>
    <row r="34" spans="1:9" s="4" customFormat="1" ht="107.25" customHeight="1" x14ac:dyDescent="0.25">
      <c r="A34" s="4" t="s">
        <v>3</v>
      </c>
      <c r="B34" s="4" t="s">
        <v>44</v>
      </c>
      <c r="C34" s="4" t="s">
        <v>367</v>
      </c>
      <c r="D34" s="4" t="s">
        <v>368</v>
      </c>
      <c r="E34" s="4" t="s">
        <v>456</v>
      </c>
      <c r="F34" s="4" t="s">
        <v>301</v>
      </c>
      <c r="G34" s="4" t="s">
        <v>253</v>
      </c>
      <c r="H34" s="5" t="s">
        <v>366</v>
      </c>
      <c r="I34" s="7" t="s">
        <v>45</v>
      </c>
    </row>
    <row r="35" spans="1:9" s="4" customFormat="1" ht="45" x14ac:dyDescent="0.25">
      <c r="A35" s="4" t="s">
        <v>11</v>
      </c>
      <c r="B35" s="4" t="s">
        <v>169</v>
      </c>
      <c r="C35" s="4" t="s">
        <v>425</v>
      </c>
      <c r="E35" s="4" t="s">
        <v>369</v>
      </c>
      <c r="F35" s="4" t="s">
        <v>370</v>
      </c>
      <c r="G35" s="4" t="s">
        <v>302</v>
      </c>
      <c r="H35" s="5"/>
      <c r="I35" s="7" t="s">
        <v>99</v>
      </c>
    </row>
    <row r="36" spans="1:9" s="4" customFormat="1" ht="60" x14ac:dyDescent="0.25">
      <c r="A36" s="4" t="s">
        <v>509</v>
      </c>
      <c r="C36" s="4" t="s">
        <v>254</v>
      </c>
      <c r="D36" s="4" t="s">
        <v>511</v>
      </c>
      <c r="E36" s="4" t="s">
        <v>512</v>
      </c>
      <c r="F36" s="4" t="s">
        <v>386</v>
      </c>
      <c r="G36" s="4" t="s">
        <v>302</v>
      </c>
      <c r="H36" s="5"/>
      <c r="I36" s="7" t="s">
        <v>510</v>
      </c>
    </row>
    <row r="37" spans="1:9" s="4" customFormat="1" ht="30" x14ac:dyDescent="0.25">
      <c r="A37" s="4" t="s">
        <v>541</v>
      </c>
      <c r="B37" s="4" t="s">
        <v>542</v>
      </c>
      <c r="C37" s="4" t="s">
        <v>254</v>
      </c>
      <c r="D37" s="4" t="s">
        <v>360</v>
      </c>
      <c r="E37" s="4" t="s">
        <v>543</v>
      </c>
      <c r="F37" s="4" t="s">
        <v>262</v>
      </c>
      <c r="G37" s="4" t="s">
        <v>302</v>
      </c>
      <c r="H37" s="5"/>
      <c r="I37" s="7" t="s">
        <v>544</v>
      </c>
    </row>
    <row r="38" spans="1:9" s="4" customFormat="1" ht="45" x14ac:dyDescent="0.25">
      <c r="A38" s="4" t="s">
        <v>64</v>
      </c>
      <c r="B38" s="4" t="s">
        <v>65</v>
      </c>
      <c r="C38" s="4" t="s">
        <v>254</v>
      </c>
      <c r="D38" s="4" t="s">
        <v>359</v>
      </c>
      <c r="E38" s="4" t="s">
        <v>413</v>
      </c>
      <c r="F38" s="4" t="s">
        <v>252</v>
      </c>
      <c r="G38" s="4" t="s">
        <v>253</v>
      </c>
      <c r="H38" s="5"/>
      <c r="I38" s="7" t="s">
        <v>66</v>
      </c>
    </row>
    <row r="39" spans="1:9" s="4" customFormat="1" ht="30" x14ac:dyDescent="0.25">
      <c r="A39" s="4" t="s">
        <v>601</v>
      </c>
      <c r="B39" s="4" t="s">
        <v>603</v>
      </c>
      <c r="C39" s="4" t="s">
        <v>254</v>
      </c>
      <c r="D39" s="4" t="s">
        <v>323</v>
      </c>
      <c r="E39" s="4" t="s">
        <v>265</v>
      </c>
      <c r="F39" s="4" t="s">
        <v>372</v>
      </c>
      <c r="G39" s="4" t="s">
        <v>302</v>
      </c>
      <c r="H39" s="5"/>
      <c r="I39" s="7" t="s">
        <v>602</v>
      </c>
    </row>
    <row r="40" spans="1:9" s="4" customFormat="1" ht="30" x14ac:dyDescent="0.25">
      <c r="A40" s="4" t="s">
        <v>248</v>
      </c>
      <c r="C40" s="4" t="s">
        <v>255</v>
      </c>
      <c r="D40" s="4" t="s">
        <v>360</v>
      </c>
      <c r="E40" s="4" t="s">
        <v>416</v>
      </c>
      <c r="F40" s="4" t="s">
        <v>301</v>
      </c>
      <c r="G40" s="4" t="s">
        <v>302</v>
      </c>
      <c r="H40" s="5"/>
      <c r="I40" s="7" t="s">
        <v>249</v>
      </c>
    </row>
    <row r="41" spans="1:9" s="4" customFormat="1" ht="45" x14ac:dyDescent="0.25">
      <c r="A41" s="4" t="s">
        <v>222</v>
      </c>
      <c r="B41" s="4" t="s">
        <v>223</v>
      </c>
      <c r="C41" s="4" t="s">
        <v>364</v>
      </c>
      <c r="D41" s="4" t="s">
        <v>323</v>
      </c>
      <c r="E41" s="4" t="s">
        <v>417</v>
      </c>
      <c r="F41" s="4" t="s">
        <v>301</v>
      </c>
      <c r="G41" s="4" t="s">
        <v>302</v>
      </c>
      <c r="H41" s="5" t="s">
        <v>418</v>
      </c>
      <c r="I41" s="7" t="s">
        <v>224</v>
      </c>
    </row>
    <row r="42" spans="1:9" s="4" customFormat="1" ht="45" x14ac:dyDescent="0.25">
      <c r="A42" s="4" t="s">
        <v>516</v>
      </c>
      <c r="C42" s="4" t="s">
        <v>254</v>
      </c>
      <c r="D42" s="4" t="s">
        <v>359</v>
      </c>
      <c r="E42" s="4" t="s">
        <v>518</v>
      </c>
      <c r="F42" s="4" t="s">
        <v>435</v>
      </c>
      <c r="G42" s="4" t="s">
        <v>302</v>
      </c>
      <c r="H42" s="5"/>
      <c r="I42" s="7" t="s">
        <v>517</v>
      </c>
    </row>
    <row r="43" spans="1:9" s="4" customFormat="1" ht="45" x14ac:dyDescent="0.25">
      <c r="A43" s="4" t="s">
        <v>588</v>
      </c>
      <c r="B43" s="4" t="s">
        <v>316</v>
      </c>
      <c r="C43" s="21" t="s">
        <v>362</v>
      </c>
      <c r="E43" s="21" t="s">
        <v>410</v>
      </c>
      <c r="F43" s="4" t="s">
        <v>352</v>
      </c>
      <c r="G43" s="4" t="s">
        <v>253</v>
      </c>
      <c r="H43" s="5"/>
      <c r="I43" s="7" t="s">
        <v>317</v>
      </c>
    </row>
    <row r="44" spans="1:9" s="4" customFormat="1" ht="45" x14ac:dyDescent="0.25">
      <c r="A44" s="4" t="s">
        <v>159</v>
      </c>
      <c r="B44" s="4" t="s">
        <v>160</v>
      </c>
      <c r="C44" s="21" t="s">
        <v>254</v>
      </c>
      <c r="D44" s="4" t="s">
        <v>359</v>
      </c>
      <c r="E44" s="4" t="s">
        <v>273</v>
      </c>
      <c r="F44" s="4" t="s">
        <v>252</v>
      </c>
      <c r="G44" s="4" t="s">
        <v>302</v>
      </c>
      <c r="H44" s="5" t="s">
        <v>419</v>
      </c>
      <c r="I44" s="7" t="s">
        <v>161</v>
      </c>
    </row>
    <row r="45" spans="1:9" s="4" customFormat="1" ht="30" x14ac:dyDescent="0.25">
      <c r="A45" s="4" t="s">
        <v>513</v>
      </c>
      <c r="B45" s="4" t="s">
        <v>514</v>
      </c>
      <c r="C45" s="21" t="s">
        <v>254</v>
      </c>
      <c r="D45" s="4" t="s">
        <v>323</v>
      </c>
      <c r="E45" s="4" t="s">
        <v>265</v>
      </c>
      <c r="F45" s="4" t="s">
        <v>252</v>
      </c>
      <c r="G45" s="4" t="s">
        <v>253</v>
      </c>
      <c r="H45" s="5"/>
      <c r="I45" s="7" t="s">
        <v>515</v>
      </c>
    </row>
    <row r="46" spans="1:9" s="4" customFormat="1" ht="45" x14ac:dyDescent="0.25">
      <c r="A46" s="4" t="s">
        <v>128</v>
      </c>
      <c r="B46" s="4" t="s">
        <v>129</v>
      </c>
      <c r="C46" s="4" t="s">
        <v>254</v>
      </c>
      <c r="D46" s="4" t="s">
        <v>359</v>
      </c>
      <c r="E46" s="4" t="s">
        <v>421</v>
      </c>
      <c r="F46" s="4" t="s">
        <v>301</v>
      </c>
      <c r="G46" s="4" t="s">
        <v>253</v>
      </c>
      <c r="H46" s="5"/>
      <c r="I46" s="7" t="s">
        <v>420</v>
      </c>
    </row>
    <row r="47" spans="1:9" s="4" customFormat="1" ht="30" x14ac:dyDescent="0.25">
      <c r="A47" s="4" t="s">
        <v>519</v>
      </c>
      <c r="C47" s="4" t="s">
        <v>254</v>
      </c>
      <c r="D47" s="4" t="s">
        <v>360</v>
      </c>
      <c r="E47" s="4" t="s">
        <v>521</v>
      </c>
      <c r="F47" s="4" t="s">
        <v>435</v>
      </c>
      <c r="G47" s="4" t="s">
        <v>302</v>
      </c>
      <c r="H47" s="5"/>
      <c r="I47" s="7" t="s">
        <v>520</v>
      </c>
    </row>
    <row r="48" spans="1:9" s="4" customFormat="1" ht="30" x14ac:dyDescent="0.25">
      <c r="A48" s="4" t="s">
        <v>215</v>
      </c>
      <c r="B48" s="4" t="s">
        <v>217</v>
      </c>
      <c r="C48" s="4" t="s">
        <v>254</v>
      </c>
      <c r="D48" s="4" t="s">
        <v>422</v>
      </c>
      <c r="E48" s="4" t="s">
        <v>423</v>
      </c>
      <c r="F48" s="4" t="s">
        <v>301</v>
      </c>
      <c r="G48" s="4" t="s">
        <v>253</v>
      </c>
      <c r="H48" s="5" t="s">
        <v>218</v>
      </c>
      <c r="I48" s="7" t="s">
        <v>216</v>
      </c>
    </row>
    <row r="49" spans="1:10" s="4" customFormat="1" ht="30" x14ac:dyDescent="0.25">
      <c r="A49" s="4" t="s">
        <v>100</v>
      </c>
      <c r="B49" s="4" t="s">
        <v>23</v>
      </c>
      <c r="C49" s="4" t="s">
        <v>471</v>
      </c>
      <c r="D49" s="4" t="s">
        <v>360</v>
      </c>
      <c r="E49" s="4" t="s">
        <v>303</v>
      </c>
      <c r="F49" s="4" t="s">
        <v>424</v>
      </c>
      <c r="G49" s="4" t="s">
        <v>302</v>
      </c>
      <c r="H49" s="5"/>
      <c r="I49" s="7" t="s">
        <v>101</v>
      </c>
    </row>
    <row r="50" spans="1:10" s="4" customFormat="1" ht="30" x14ac:dyDescent="0.25">
      <c r="A50" s="4" t="s">
        <v>276</v>
      </c>
      <c r="B50" s="4" t="s">
        <v>275</v>
      </c>
      <c r="C50" s="4" t="s">
        <v>277</v>
      </c>
      <c r="D50" s="4" t="s">
        <v>359</v>
      </c>
      <c r="E50" s="4" t="s">
        <v>273</v>
      </c>
      <c r="F50" s="4" t="s">
        <v>252</v>
      </c>
      <c r="G50" s="4" t="s">
        <v>302</v>
      </c>
      <c r="H50" s="5" t="s">
        <v>592</v>
      </c>
      <c r="I50" s="7" t="s">
        <v>274</v>
      </c>
    </row>
    <row r="51" spans="1:10" s="4" customFormat="1" ht="30" x14ac:dyDescent="0.25">
      <c r="A51" s="4" t="s">
        <v>20</v>
      </c>
      <c r="B51" s="4" t="s">
        <v>431</v>
      </c>
      <c r="C51" s="4" t="s">
        <v>254</v>
      </c>
      <c r="D51" s="4" t="s">
        <v>323</v>
      </c>
      <c r="E51" s="4" t="s">
        <v>265</v>
      </c>
      <c r="F51" s="4" t="s">
        <v>252</v>
      </c>
      <c r="G51" s="4" t="s">
        <v>302</v>
      </c>
      <c r="H51" s="5" t="s">
        <v>429</v>
      </c>
      <c r="I51" s="7" t="s">
        <v>430</v>
      </c>
    </row>
    <row r="52" spans="1:10" s="4" customFormat="1" ht="30" x14ac:dyDescent="0.25">
      <c r="A52" s="4" t="s">
        <v>199</v>
      </c>
      <c r="B52" s="4" t="s">
        <v>432</v>
      </c>
      <c r="C52" s="4" t="s">
        <v>254</v>
      </c>
      <c r="E52" s="4" t="s">
        <v>433</v>
      </c>
      <c r="F52" s="4" t="s">
        <v>301</v>
      </c>
      <c r="G52" s="4" t="s">
        <v>253</v>
      </c>
      <c r="H52" s="5"/>
      <c r="I52" s="7" t="s">
        <v>200</v>
      </c>
    </row>
    <row r="53" spans="1:10" s="4" customFormat="1" ht="45" x14ac:dyDescent="0.25">
      <c r="A53" s="4" t="s">
        <v>13</v>
      </c>
      <c r="C53" s="4" t="s">
        <v>255</v>
      </c>
      <c r="D53" s="4" t="s">
        <v>323</v>
      </c>
      <c r="E53" s="4" t="s">
        <v>371</v>
      </c>
      <c r="F53" s="4" t="s">
        <v>252</v>
      </c>
      <c r="G53" s="4" t="s">
        <v>253</v>
      </c>
      <c r="H53" s="5" t="s">
        <v>148</v>
      </c>
      <c r="I53" s="7" t="s">
        <v>46</v>
      </c>
      <c r="J53" s="7" t="s">
        <v>47</v>
      </c>
    </row>
    <row r="54" spans="1:10" s="4" customFormat="1" ht="48.75" customHeight="1" x14ac:dyDescent="0.25">
      <c r="A54" s="4" t="s">
        <v>436</v>
      </c>
      <c r="B54" s="4" t="s">
        <v>213</v>
      </c>
      <c r="C54" s="4" t="s">
        <v>255</v>
      </c>
      <c r="D54" s="4" t="s">
        <v>359</v>
      </c>
      <c r="E54" s="4" t="s">
        <v>434</v>
      </c>
      <c r="F54" s="4" t="s">
        <v>435</v>
      </c>
      <c r="G54" s="4" t="s">
        <v>253</v>
      </c>
      <c r="H54" s="5"/>
      <c r="I54" s="7" t="s">
        <v>214</v>
      </c>
    </row>
    <row r="55" spans="1:10" s="4" customFormat="1" ht="30" x14ac:dyDescent="0.25">
      <c r="A55" s="4" t="s">
        <v>439</v>
      </c>
      <c r="B55" s="4" t="s">
        <v>440</v>
      </c>
      <c r="C55" s="4" t="s">
        <v>437</v>
      </c>
      <c r="D55" s="4" t="s">
        <v>357</v>
      </c>
      <c r="E55" s="4" t="s">
        <v>293</v>
      </c>
      <c r="F55" s="4" t="s">
        <v>438</v>
      </c>
      <c r="G55" s="4" t="s">
        <v>253</v>
      </c>
      <c r="H55" s="5"/>
      <c r="I55" s="7" t="s">
        <v>85</v>
      </c>
    </row>
    <row r="56" spans="1:10" s="4" customFormat="1" ht="30" x14ac:dyDescent="0.25">
      <c r="A56" s="4" t="s">
        <v>228</v>
      </c>
      <c r="B56" s="4" t="s">
        <v>229</v>
      </c>
      <c r="C56" s="4" t="s">
        <v>261</v>
      </c>
      <c r="D56" s="4" t="s">
        <v>466</v>
      </c>
      <c r="E56" s="4" t="s">
        <v>426</v>
      </c>
      <c r="F56" s="4" t="s">
        <v>386</v>
      </c>
      <c r="G56" s="4" t="s">
        <v>302</v>
      </c>
      <c r="H56" s="5"/>
      <c r="I56" s="7" t="s">
        <v>230</v>
      </c>
    </row>
    <row r="57" spans="1:10" s="4" customFormat="1" ht="30" x14ac:dyDescent="0.25">
      <c r="A57" s="4" t="s">
        <v>604</v>
      </c>
      <c r="C57" s="4" t="s">
        <v>283</v>
      </c>
      <c r="D57" s="4" t="s">
        <v>323</v>
      </c>
      <c r="E57" s="4" t="s">
        <v>265</v>
      </c>
      <c r="F57" s="4" t="s">
        <v>435</v>
      </c>
      <c r="G57" s="4" t="s">
        <v>302</v>
      </c>
      <c r="H57" s="5"/>
      <c r="I57" s="7" t="s">
        <v>605</v>
      </c>
    </row>
    <row r="58" spans="1:10" s="4" customFormat="1" x14ac:dyDescent="0.25">
      <c r="A58" s="4" t="s">
        <v>190</v>
      </c>
      <c r="B58" s="4" t="s">
        <v>467</v>
      </c>
      <c r="C58" s="4" t="s">
        <v>254</v>
      </c>
      <c r="D58" s="4" t="s">
        <v>466</v>
      </c>
      <c r="E58" s="4" t="s">
        <v>426</v>
      </c>
      <c r="F58" s="4" t="s">
        <v>386</v>
      </c>
      <c r="G58" s="4" t="s">
        <v>302</v>
      </c>
      <c r="H58" s="5"/>
      <c r="I58" s="7" t="s">
        <v>191</v>
      </c>
    </row>
    <row r="59" spans="1:10" s="4" customFormat="1" ht="30" x14ac:dyDescent="0.25">
      <c r="A59" s="4" t="s">
        <v>621</v>
      </c>
      <c r="C59" s="4" t="s">
        <v>437</v>
      </c>
      <c r="D59" s="4" t="s">
        <v>360</v>
      </c>
      <c r="E59" s="4" t="s">
        <v>543</v>
      </c>
      <c r="F59" s="4" t="s">
        <v>435</v>
      </c>
      <c r="G59" s="4" t="s">
        <v>302</v>
      </c>
      <c r="H59" s="5"/>
      <c r="I59" s="7" t="s">
        <v>622</v>
      </c>
    </row>
    <row r="60" spans="1:10" s="4" customFormat="1" ht="30" x14ac:dyDescent="0.25">
      <c r="A60" s="4" t="s">
        <v>74</v>
      </c>
      <c r="C60" s="4" t="s">
        <v>254</v>
      </c>
      <c r="D60" s="4" t="s">
        <v>360</v>
      </c>
      <c r="E60" s="4" t="s">
        <v>468</v>
      </c>
      <c r="F60" s="4" t="s">
        <v>435</v>
      </c>
      <c r="G60" s="4" t="s">
        <v>302</v>
      </c>
      <c r="H60" s="5" t="s">
        <v>76</v>
      </c>
      <c r="I60" s="7" t="s">
        <v>75</v>
      </c>
    </row>
    <row r="61" spans="1:10" s="4" customFormat="1" ht="30" x14ac:dyDescent="0.25">
      <c r="A61" s="4" t="s">
        <v>227</v>
      </c>
      <c r="B61" s="4" t="s">
        <v>225</v>
      </c>
      <c r="C61" s="4" t="s">
        <v>277</v>
      </c>
      <c r="D61" s="4" t="s">
        <v>323</v>
      </c>
      <c r="E61" s="4" t="s">
        <v>293</v>
      </c>
      <c r="F61" s="4" t="s">
        <v>469</v>
      </c>
      <c r="G61" s="4" t="s">
        <v>253</v>
      </c>
      <c r="H61" s="5"/>
      <c r="I61" s="7" t="s">
        <v>226</v>
      </c>
    </row>
    <row r="62" spans="1:10" s="4" customFormat="1" ht="30" x14ac:dyDescent="0.25">
      <c r="A62" s="4" t="s">
        <v>133</v>
      </c>
      <c r="C62" s="4" t="s">
        <v>283</v>
      </c>
      <c r="D62" s="4" t="s">
        <v>323</v>
      </c>
      <c r="E62" s="4" t="s">
        <v>265</v>
      </c>
      <c r="F62" s="4" t="s">
        <v>435</v>
      </c>
      <c r="G62" s="4" t="s">
        <v>302</v>
      </c>
      <c r="H62" s="5"/>
      <c r="I62" s="7" t="s">
        <v>134</v>
      </c>
    </row>
    <row r="63" spans="1:10" s="4" customFormat="1" ht="30" x14ac:dyDescent="0.25">
      <c r="A63" s="4" t="s">
        <v>197</v>
      </c>
      <c r="C63" s="4" t="s">
        <v>261</v>
      </c>
      <c r="D63" s="4" t="s">
        <v>323</v>
      </c>
      <c r="E63" s="4" t="s">
        <v>265</v>
      </c>
      <c r="F63" s="4" t="s">
        <v>435</v>
      </c>
      <c r="G63" s="4" t="s">
        <v>302</v>
      </c>
      <c r="H63" s="5"/>
      <c r="I63" s="7" t="s">
        <v>198</v>
      </c>
    </row>
    <row r="64" spans="1:10" s="4" customFormat="1" ht="30" x14ac:dyDescent="0.25">
      <c r="A64" s="4" t="s">
        <v>606</v>
      </c>
      <c r="B64" s="4" t="s">
        <v>607</v>
      </c>
      <c r="C64" s="4" t="s">
        <v>254</v>
      </c>
      <c r="D64" s="4" t="s">
        <v>482</v>
      </c>
      <c r="E64" s="4" t="s">
        <v>265</v>
      </c>
      <c r="F64" s="4" t="s">
        <v>252</v>
      </c>
      <c r="G64" s="4" t="s">
        <v>302</v>
      </c>
      <c r="H64" s="5"/>
      <c r="I64" s="7" t="s">
        <v>608</v>
      </c>
    </row>
    <row r="65" spans="1:9" s="4" customFormat="1" ht="30" x14ac:dyDescent="0.25">
      <c r="A65" s="4" t="s">
        <v>164</v>
      </c>
      <c r="C65" s="4" t="s">
        <v>254</v>
      </c>
      <c r="D65" s="4" t="s">
        <v>323</v>
      </c>
      <c r="E65" s="4" t="s">
        <v>265</v>
      </c>
      <c r="F65" s="4" t="s">
        <v>305</v>
      </c>
      <c r="G65" s="4" t="s">
        <v>302</v>
      </c>
      <c r="H65" s="5"/>
      <c r="I65" s="7" t="s">
        <v>165</v>
      </c>
    </row>
    <row r="66" spans="1:9" s="4" customFormat="1" ht="30" x14ac:dyDescent="0.25">
      <c r="A66" s="4" t="s">
        <v>211</v>
      </c>
      <c r="C66" s="4" t="s">
        <v>471</v>
      </c>
      <c r="D66" s="4" t="s">
        <v>466</v>
      </c>
      <c r="E66" s="4" t="s">
        <v>426</v>
      </c>
      <c r="F66" s="4" t="s">
        <v>386</v>
      </c>
      <c r="G66" s="4" t="s">
        <v>302</v>
      </c>
      <c r="H66" s="5"/>
      <c r="I66" s="7" t="s">
        <v>212</v>
      </c>
    </row>
    <row r="67" spans="1:9" s="4" customFormat="1" ht="30" x14ac:dyDescent="0.25">
      <c r="A67" s="4" t="s">
        <v>522</v>
      </c>
      <c r="B67" s="4" t="s">
        <v>523</v>
      </c>
      <c r="C67" s="4" t="s">
        <v>277</v>
      </c>
      <c r="D67" s="4" t="s">
        <v>360</v>
      </c>
      <c r="E67" s="4" t="s">
        <v>524</v>
      </c>
      <c r="F67" s="4" t="s">
        <v>262</v>
      </c>
      <c r="G67" s="4" t="s">
        <v>302</v>
      </c>
      <c r="H67" s="5"/>
      <c r="I67" s="7" t="s">
        <v>526</v>
      </c>
    </row>
    <row r="68" spans="1:9" s="4" customFormat="1" ht="30" x14ac:dyDescent="0.25">
      <c r="A68" s="4" t="s">
        <v>30</v>
      </c>
      <c r="B68" s="4" t="s">
        <v>52</v>
      </c>
      <c r="C68" s="4" t="s">
        <v>277</v>
      </c>
      <c r="D68" s="4" t="s">
        <v>360</v>
      </c>
      <c r="E68" s="4" t="s">
        <v>380</v>
      </c>
      <c r="F68" s="4" t="s">
        <v>386</v>
      </c>
      <c r="G68" s="4" t="s">
        <v>302</v>
      </c>
      <c r="H68" s="5"/>
      <c r="I68" s="7" t="s">
        <v>53</v>
      </c>
    </row>
    <row r="69" spans="1:9" s="4" customFormat="1" ht="45" x14ac:dyDescent="0.25">
      <c r="A69" s="4" t="s">
        <v>29</v>
      </c>
      <c r="B69" s="4" t="s">
        <v>375</v>
      </c>
      <c r="C69" s="4" t="s">
        <v>255</v>
      </c>
      <c r="D69" s="4" t="s">
        <v>359</v>
      </c>
      <c r="E69" s="4" t="s">
        <v>457</v>
      </c>
      <c r="F69" s="4" t="s">
        <v>252</v>
      </c>
      <c r="G69" s="4" t="s">
        <v>302</v>
      </c>
      <c r="H69" s="5" t="s">
        <v>376</v>
      </c>
      <c r="I69" s="7" t="s">
        <v>50</v>
      </c>
    </row>
    <row r="70" spans="1:9" s="4" customFormat="1" ht="48.75" customHeight="1" x14ac:dyDescent="0.25">
      <c r="A70" s="4" t="s">
        <v>591</v>
      </c>
      <c r="B70" s="4" t="s">
        <v>127</v>
      </c>
      <c r="C70" s="21" t="s">
        <v>362</v>
      </c>
      <c r="D70" s="4" t="s">
        <v>360</v>
      </c>
      <c r="E70" s="4" t="s">
        <v>412</v>
      </c>
      <c r="F70" s="4" t="s">
        <v>373</v>
      </c>
      <c r="G70" s="4" t="s">
        <v>302</v>
      </c>
      <c r="H70" s="5" t="s">
        <v>590</v>
      </c>
      <c r="I70" s="7" t="s">
        <v>529</v>
      </c>
    </row>
    <row r="71" spans="1:9" s="4" customFormat="1" ht="35.25" customHeight="1" x14ac:dyDescent="0.25">
      <c r="A71" s="4" t="s">
        <v>527</v>
      </c>
      <c r="C71" s="21" t="s">
        <v>254</v>
      </c>
      <c r="D71" s="4" t="s">
        <v>360</v>
      </c>
      <c r="E71" s="4" t="s">
        <v>468</v>
      </c>
      <c r="F71" s="4" t="s">
        <v>252</v>
      </c>
      <c r="G71" s="4" t="s">
        <v>302</v>
      </c>
      <c r="H71" s="5"/>
      <c r="I71" s="7" t="s">
        <v>528</v>
      </c>
    </row>
    <row r="72" spans="1:9" s="4" customFormat="1" ht="33" customHeight="1" x14ac:dyDescent="0.25">
      <c r="A72" s="4" t="s">
        <v>533</v>
      </c>
      <c r="C72" s="21" t="s">
        <v>254</v>
      </c>
      <c r="D72" s="4" t="s">
        <v>360</v>
      </c>
      <c r="E72" s="4" t="s">
        <v>468</v>
      </c>
      <c r="F72" s="4" t="s">
        <v>501</v>
      </c>
      <c r="G72" s="4" t="s">
        <v>302</v>
      </c>
      <c r="H72" s="5"/>
      <c r="I72" s="7" t="s">
        <v>534</v>
      </c>
    </row>
    <row r="73" spans="1:9" s="4" customFormat="1" ht="30" x14ac:dyDescent="0.25">
      <c r="A73" s="4" t="s">
        <v>166</v>
      </c>
      <c r="C73" s="4" t="s">
        <v>437</v>
      </c>
      <c r="E73" s="4" t="s">
        <v>476</v>
      </c>
      <c r="F73" s="4" t="s">
        <v>301</v>
      </c>
      <c r="G73" s="4" t="s">
        <v>253</v>
      </c>
      <c r="H73" s="5" t="s">
        <v>167</v>
      </c>
      <c r="I73" s="7" t="s">
        <v>168</v>
      </c>
    </row>
    <row r="74" spans="1:9" s="4" customFormat="1" ht="30" x14ac:dyDescent="0.25">
      <c r="A74" s="4" t="s">
        <v>525</v>
      </c>
      <c r="C74" s="4" t="s">
        <v>254</v>
      </c>
      <c r="D74" s="4" t="s">
        <v>360</v>
      </c>
      <c r="E74" s="4" t="s">
        <v>468</v>
      </c>
      <c r="F74" s="4" t="s">
        <v>438</v>
      </c>
      <c r="G74" s="4" t="s">
        <v>302</v>
      </c>
      <c r="H74" s="5"/>
      <c r="I74" s="7" t="s">
        <v>530</v>
      </c>
    </row>
    <row r="75" spans="1:9" s="4" customFormat="1" ht="30" x14ac:dyDescent="0.25">
      <c r="A75" s="4" t="s">
        <v>157</v>
      </c>
      <c r="C75" s="4" t="s">
        <v>475</v>
      </c>
      <c r="D75" s="4" t="s">
        <v>466</v>
      </c>
      <c r="E75" s="4" t="s">
        <v>426</v>
      </c>
      <c r="F75" s="4" t="s">
        <v>386</v>
      </c>
      <c r="G75" s="4" t="s">
        <v>302</v>
      </c>
      <c r="H75" s="5"/>
      <c r="I75" s="7" t="s">
        <v>158</v>
      </c>
    </row>
    <row r="76" spans="1:9" s="4" customFormat="1" ht="75" x14ac:dyDescent="0.25">
      <c r="A76" s="4" t="s">
        <v>10</v>
      </c>
      <c r="B76" s="4" t="s">
        <v>9</v>
      </c>
      <c r="C76" s="4" t="s">
        <v>471</v>
      </c>
      <c r="D76" s="4" t="s">
        <v>360</v>
      </c>
      <c r="E76" s="4" t="s">
        <v>458</v>
      </c>
      <c r="F76" s="4" t="s">
        <v>372</v>
      </c>
      <c r="G76" s="4" t="s">
        <v>302</v>
      </c>
      <c r="H76" s="5"/>
      <c r="I76" s="7" t="s">
        <v>104</v>
      </c>
    </row>
    <row r="77" spans="1:9" s="4" customFormat="1" ht="45" x14ac:dyDescent="0.25">
      <c r="A77" s="4" t="s">
        <v>204</v>
      </c>
      <c r="B77" s="4" t="s">
        <v>205</v>
      </c>
      <c r="C77" s="4" t="s">
        <v>254</v>
      </c>
      <c r="D77" s="4" t="s">
        <v>357</v>
      </c>
      <c r="E77" s="4" t="s">
        <v>293</v>
      </c>
      <c r="F77" s="4" t="s">
        <v>301</v>
      </c>
      <c r="G77" s="4" t="s">
        <v>253</v>
      </c>
      <c r="H77" s="5" t="s">
        <v>207</v>
      </c>
      <c r="I77" s="7" t="s">
        <v>206</v>
      </c>
    </row>
    <row r="78" spans="1:9" s="4" customFormat="1" ht="30" x14ac:dyDescent="0.25">
      <c r="A78" s="4" t="s">
        <v>630</v>
      </c>
      <c r="C78" s="4" t="s">
        <v>254</v>
      </c>
      <c r="D78" s="4" t="s">
        <v>359</v>
      </c>
      <c r="E78" s="4" t="s">
        <v>632</v>
      </c>
      <c r="F78" s="4" t="s">
        <v>252</v>
      </c>
      <c r="G78" s="4" t="s">
        <v>302</v>
      </c>
      <c r="H78" s="5"/>
      <c r="I78" s="7" t="s">
        <v>631</v>
      </c>
    </row>
    <row r="79" spans="1:9" s="4" customFormat="1" ht="30" x14ac:dyDescent="0.25">
      <c r="A79" s="4" t="s">
        <v>137</v>
      </c>
      <c r="B79" s="4" t="s">
        <v>138</v>
      </c>
      <c r="C79" s="4" t="s">
        <v>477</v>
      </c>
      <c r="D79" s="4" t="s">
        <v>357</v>
      </c>
      <c r="E79" s="4" t="s">
        <v>478</v>
      </c>
      <c r="F79" s="4" t="s">
        <v>301</v>
      </c>
      <c r="G79" s="4" t="s">
        <v>302</v>
      </c>
      <c r="H79" s="5"/>
      <c r="I79" s="7" t="s">
        <v>139</v>
      </c>
    </row>
    <row r="80" spans="1:9" s="4" customFormat="1" ht="30" x14ac:dyDescent="0.25">
      <c r="A80" s="4" t="s">
        <v>149</v>
      </c>
      <c r="C80" s="4" t="s">
        <v>283</v>
      </c>
      <c r="D80" s="4" t="s">
        <v>357</v>
      </c>
      <c r="E80" s="4" t="s">
        <v>478</v>
      </c>
      <c r="F80" s="4" t="s">
        <v>438</v>
      </c>
      <c r="G80" s="4" t="s">
        <v>302</v>
      </c>
      <c r="H80" s="5"/>
      <c r="I80" s="7" t="s">
        <v>150</v>
      </c>
    </row>
    <row r="81" spans="1:9" s="4" customFormat="1" ht="45" x14ac:dyDescent="0.25">
      <c r="A81" s="4" t="s">
        <v>51</v>
      </c>
      <c r="B81" s="4" t="s">
        <v>377</v>
      </c>
      <c r="C81" s="4" t="s">
        <v>283</v>
      </c>
      <c r="D81" s="4" t="s">
        <v>360</v>
      </c>
      <c r="E81" s="4" t="s">
        <v>378</v>
      </c>
      <c r="F81" s="4" t="s">
        <v>252</v>
      </c>
      <c r="G81" s="4" t="s">
        <v>302</v>
      </c>
      <c r="H81" s="5"/>
      <c r="I81" s="7" t="s">
        <v>105</v>
      </c>
    </row>
    <row r="82" spans="1:9" s="4" customFormat="1" ht="34.5" customHeight="1" x14ac:dyDescent="0.25">
      <c r="A82" s="4" t="s">
        <v>236</v>
      </c>
      <c r="B82" s="4" t="s">
        <v>237</v>
      </c>
      <c r="C82" s="4" t="s">
        <v>283</v>
      </c>
      <c r="D82" s="4" t="s">
        <v>357</v>
      </c>
      <c r="E82" s="4" t="s">
        <v>478</v>
      </c>
      <c r="F82" s="4" t="s">
        <v>252</v>
      </c>
      <c r="G82" s="4" t="s">
        <v>302</v>
      </c>
      <c r="H82" s="5" t="s">
        <v>238</v>
      </c>
      <c r="I82" s="7" t="s">
        <v>239</v>
      </c>
    </row>
    <row r="83" spans="1:9" s="4" customFormat="1" ht="48" customHeight="1" x14ac:dyDescent="0.25">
      <c r="A83" s="4" t="s">
        <v>156</v>
      </c>
      <c r="B83" s="4" t="s">
        <v>154</v>
      </c>
      <c r="C83" s="4" t="s">
        <v>306</v>
      </c>
      <c r="D83" s="4" t="s">
        <v>357</v>
      </c>
      <c r="E83" s="4" t="s">
        <v>478</v>
      </c>
      <c r="F83" s="4" t="s">
        <v>252</v>
      </c>
      <c r="G83" s="4" t="s">
        <v>302</v>
      </c>
      <c r="H83" s="5" t="s">
        <v>264</v>
      </c>
      <c r="I83" s="7" t="s">
        <v>155</v>
      </c>
    </row>
    <row r="84" spans="1:9" s="4" customFormat="1" ht="45" x14ac:dyDescent="0.25">
      <c r="A84" s="4" t="s">
        <v>31</v>
      </c>
      <c r="C84" s="4" t="s">
        <v>255</v>
      </c>
      <c r="D84" s="4" t="s">
        <v>357</v>
      </c>
      <c r="E84" s="4" t="s">
        <v>480</v>
      </c>
      <c r="F84" s="4" t="s">
        <v>252</v>
      </c>
      <c r="G84" s="4" t="s">
        <v>302</v>
      </c>
      <c r="H84" s="5" t="s">
        <v>479</v>
      </c>
      <c r="I84" s="7" t="s">
        <v>73</v>
      </c>
    </row>
    <row r="85" spans="1:9" s="4" customFormat="1" ht="60" x14ac:dyDescent="0.25">
      <c r="A85" s="4" t="s">
        <v>72</v>
      </c>
      <c r="B85" s="4" t="s">
        <v>379</v>
      </c>
      <c r="C85" s="4" t="s">
        <v>277</v>
      </c>
      <c r="E85" s="4" t="s">
        <v>459</v>
      </c>
      <c r="F85" s="4" t="s">
        <v>262</v>
      </c>
      <c r="G85" s="4" t="s">
        <v>302</v>
      </c>
      <c r="H85" s="5"/>
      <c r="I85" s="7" t="s">
        <v>71</v>
      </c>
    </row>
    <row r="86" spans="1:9" s="4" customFormat="1" ht="30" x14ac:dyDescent="0.25">
      <c r="A86" s="4" t="s">
        <v>481</v>
      </c>
      <c r="B86" s="4" t="s">
        <v>483</v>
      </c>
      <c r="C86" s="4" t="s">
        <v>254</v>
      </c>
      <c r="D86" s="4" t="s">
        <v>482</v>
      </c>
      <c r="E86" s="4" t="s">
        <v>265</v>
      </c>
      <c r="F86" s="4" t="s">
        <v>301</v>
      </c>
      <c r="G86" s="4" t="s">
        <v>302</v>
      </c>
      <c r="H86" s="5"/>
      <c r="I86" s="7" t="s">
        <v>189</v>
      </c>
    </row>
    <row r="87" spans="1:9" s="4" customFormat="1" ht="45" x14ac:dyDescent="0.25">
      <c r="A87" s="4" t="s">
        <v>232</v>
      </c>
      <c r="C87" s="4" t="s">
        <v>254</v>
      </c>
      <c r="D87" s="4" t="s">
        <v>357</v>
      </c>
      <c r="E87" s="4" t="s">
        <v>484</v>
      </c>
      <c r="F87" s="4" t="s">
        <v>485</v>
      </c>
      <c r="G87" s="4" t="s">
        <v>302</v>
      </c>
      <c r="H87" s="5"/>
      <c r="I87" s="7" t="s">
        <v>233</v>
      </c>
    </row>
    <row r="88" spans="1:9" s="4" customFormat="1" ht="45" x14ac:dyDescent="0.25">
      <c r="A88" s="4" t="s">
        <v>68</v>
      </c>
      <c r="B88" s="4" t="s">
        <v>69</v>
      </c>
      <c r="C88" s="4" t="s">
        <v>486</v>
      </c>
      <c r="D88" s="4" t="s">
        <v>482</v>
      </c>
      <c r="E88" s="4" t="s">
        <v>487</v>
      </c>
      <c r="F88" s="4" t="s">
        <v>488</v>
      </c>
      <c r="G88" s="4" t="s">
        <v>302</v>
      </c>
      <c r="H88" s="5"/>
      <c r="I88" s="7" t="s">
        <v>70</v>
      </c>
    </row>
    <row r="89" spans="1:9" s="4" customFormat="1" ht="75" x14ac:dyDescent="0.25">
      <c r="A89" s="4" t="s">
        <v>172</v>
      </c>
      <c r="B89" s="4" t="s">
        <v>106</v>
      </c>
      <c r="C89" s="4" t="s">
        <v>254</v>
      </c>
      <c r="D89" s="4" t="s">
        <v>356</v>
      </c>
      <c r="E89" s="4" t="s">
        <v>460</v>
      </c>
      <c r="F89" s="4" t="s">
        <v>301</v>
      </c>
      <c r="G89" s="4" t="s">
        <v>253</v>
      </c>
      <c r="H89" s="5"/>
      <c r="I89" s="7" t="s">
        <v>107</v>
      </c>
    </row>
    <row r="90" spans="1:9" s="4" customFormat="1" x14ac:dyDescent="0.25">
      <c r="A90" s="4" t="s">
        <v>201</v>
      </c>
      <c r="B90" s="4" t="s">
        <v>202</v>
      </c>
      <c r="C90" s="4" t="s">
        <v>254</v>
      </c>
      <c r="E90" s="4" t="s">
        <v>293</v>
      </c>
      <c r="F90" s="4" t="s">
        <v>252</v>
      </c>
      <c r="G90" s="4" t="s">
        <v>302</v>
      </c>
      <c r="H90" s="5"/>
      <c r="I90" s="7" t="s">
        <v>203</v>
      </c>
    </row>
    <row r="91" spans="1:9" s="4" customFormat="1" ht="45" x14ac:dyDescent="0.25">
      <c r="A91" s="4" t="s">
        <v>208</v>
      </c>
      <c r="B91" s="4" t="s">
        <v>209</v>
      </c>
      <c r="C91" s="4" t="s">
        <v>310</v>
      </c>
      <c r="D91" s="4" t="s">
        <v>466</v>
      </c>
      <c r="E91" s="4" t="s">
        <v>426</v>
      </c>
      <c r="F91" s="4" t="s">
        <v>386</v>
      </c>
      <c r="G91" s="4" t="s">
        <v>302</v>
      </c>
      <c r="H91" s="5"/>
      <c r="I91" s="7" t="s">
        <v>210</v>
      </c>
    </row>
    <row r="92" spans="1:9" s="4" customFormat="1" ht="45" x14ac:dyDescent="0.25">
      <c r="A92" s="4" t="s">
        <v>5</v>
      </c>
      <c r="B92" s="4" t="s">
        <v>381</v>
      </c>
      <c r="C92" s="4" t="s">
        <v>471</v>
      </c>
      <c r="E92" s="21" t="s">
        <v>410</v>
      </c>
      <c r="F92" s="4" t="s">
        <v>373</v>
      </c>
      <c r="G92" s="4" t="s">
        <v>253</v>
      </c>
      <c r="H92" s="5"/>
      <c r="I92" s="7" t="s">
        <v>108</v>
      </c>
    </row>
    <row r="93" spans="1:9" s="4" customFormat="1" ht="45" x14ac:dyDescent="0.25">
      <c r="A93" s="4" t="s">
        <v>80</v>
      </c>
      <c r="B93" s="4" t="s">
        <v>81</v>
      </c>
      <c r="C93" s="4" t="s">
        <v>277</v>
      </c>
      <c r="D93" s="4" t="s">
        <v>357</v>
      </c>
      <c r="E93" s="4" t="s">
        <v>489</v>
      </c>
      <c r="F93" s="4" t="s">
        <v>252</v>
      </c>
      <c r="G93" s="4" t="s">
        <v>302</v>
      </c>
      <c r="H93" s="5" t="s">
        <v>490</v>
      </c>
      <c r="I93" s="7" t="s">
        <v>82</v>
      </c>
    </row>
    <row r="94" spans="1:9" s="4" customFormat="1" ht="30" x14ac:dyDescent="0.25">
      <c r="A94" s="4" t="s">
        <v>219</v>
      </c>
      <c r="B94" s="4" t="s">
        <v>220</v>
      </c>
      <c r="C94" s="4" t="s">
        <v>254</v>
      </c>
      <c r="D94" s="4" t="s">
        <v>357</v>
      </c>
      <c r="E94" s="4" t="s">
        <v>491</v>
      </c>
      <c r="F94" s="4" t="s">
        <v>252</v>
      </c>
      <c r="G94" s="4" t="s">
        <v>253</v>
      </c>
      <c r="H94" s="5"/>
      <c r="I94" s="7" t="s">
        <v>221</v>
      </c>
    </row>
    <row r="95" spans="1:9" s="4" customFormat="1" ht="30" x14ac:dyDescent="0.25">
      <c r="A95" s="4" t="s">
        <v>538</v>
      </c>
      <c r="B95" s="4" t="s">
        <v>539</v>
      </c>
      <c r="C95" s="4" t="s">
        <v>277</v>
      </c>
      <c r="E95" s="4" t="s">
        <v>476</v>
      </c>
      <c r="F95" s="4" t="s">
        <v>301</v>
      </c>
      <c r="G95" s="4" t="s">
        <v>253</v>
      </c>
      <c r="H95" s="5"/>
      <c r="I95" s="7" t="s">
        <v>540</v>
      </c>
    </row>
    <row r="96" spans="1:9" s="4" customFormat="1" ht="30" x14ac:dyDescent="0.25">
      <c r="A96" s="4" t="s">
        <v>179</v>
      </c>
      <c r="B96" s="4" t="s">
        <v>492</v>
      </c>
      <c r="C96" s="4" t="s">
        <v>254</v>
      </c>
      <c r="E96" s="4" t="s">
        <v>493</v>
      </c>
      <c r="F96" s="4" t="s">
        <v>438</v>
      </c>
      <c r="G96" s="4" t="s">
        <v>253</v>
      </c>
      <c r="H96" s="5"/>
      <c r="I96" s="7" t="s">
        <v>180</v>
      </c>
    </row>
    <row r="97" spans="1:9" s="4" customFormat="1" ht="30" x14ac:dyDescent="0.25">
      <c r="A97" s="4" t="s">
        <v>92</v>
      </c>
      <c r="C97" s="4" t="s">
        <v>255</v>
      </c>
      <c r="D97" s="4" t="s">
        <v>466</v>
      </c>
      <c r="E97" s="4" t="s">
        <v>426</v>
      </c>
      <c r="F97" s="4" t="s">
        <v>386</v>
      </c>
      <c r="G97" s="4" t="s">
        <v>302</v>
      </c>
      <c r="H97" s="5"/>
      <c r="I97" s="7" t="s">
        <v>93</v>
      </c>
    </row>
    <row r="98" spans="1:9" s="4" customFormat="1" ht="45" x14ac:dyDescent="0.25">
      <c r="A98" s="4" t="s">
        <v>116</v>
      </c>
      <c r="C98" s="4" t="s">
        <v>254</v>
      </c>
      <c r="D98" s="4" t="s">
        <v>323</v>
      </c>
      <c r="E98" s="4" t="s">
        <v>382</v>
      </c>
      <c r="F98" s="4" t="s">
        <v>301</v>
      </c>
      <c r="G98" s="4" t="s">
        <v>253</v>
      </c>
      <c r="H98" s="5" t="s">
        <v>118</v>
      </c>
      <c r="I98" s="7" t="s">
        <v>117</v>
      </c>
    </row>
    <row r="99" spans="1:9" s="4" customFormat="1" ht="60" x14ac:dyDescent="0.25">
      <c r="A99" s="4" t="s">
        <v>383</v>
      </c>
      <c r="B99" s="4" t="s">
        <v>120</v>
      </c>
      <c r="C99" s="4" t="s">
        <v>254</v>
      </c>
      <c r="D99" s="4" t="s">
        <v>359</v>
      </c>
      <c r="E99" s="4" t="s">
        <v>461</v>
      </c>
      <c r="F99" s="4" t="s">
        <v>301</v>
      </c>
      <c r="G99" s="4" t="s">
        <v>302</v>
      </c>
      <c r="H99" s="5" t="s">
        <v>126</v>
      </c>
      <c r="I99" s="7" t="s">
        <v>119</v>
      </c>
    </row>
    <row r="100" spans="1:9" s="4" customFormat="1" ht="30" x14ac:dyDescent="0.25">
      <c r="A100" s="4" t="s">
        <v>26</v>
      </c>
      <c r="C100" s="4" t="s">
        <v>254</v>
      </c>
      <c r="D100" s="4" t="s">
        <v>359</v>
      </c>
      <c r="E100" s="4" t="s">
        <v>495</v>
      </c>
      <c r="F100" s="4" t="s">
        <v>301</v>
      </c>
      <c r="G100" s="4" t="s">
        <v>302</v>
      </c>
      <c r="H100" s="5"/>
      <c r="I100" s="7" t="s">
        <v>83</v>
      </c>
    </row>
    <row r="101" spans="1:9" s="4" customFormat="1" ht="45" x14ac:dyDescent="0.25">
      <c r="A101" s="4" t="s">
        <v>18</v>
      </c>
      <c r="B101" s="4" t="s">
        <v>384</v>
      </c>
      <c r="C101" s="4" t="s">
        <v>254</v>
      </c>
      <c r="D101" s="4" t="s">
        <v>360</v>
      </c>
      <c r="E101" s="4" t="s">
        <v>462</v>
      </c>
      <c r="F101" s="4" t="s">
        <v>386</v>
      </c>
      <c r="G101" s="4" t="s">
        <v>302</v>
      </c>
      <c r="H101" s="5" t="s">
        <v>385</v>
      </c>
      <c r="I101" s="7" t="s">
        <v>109</v>
      </c>
    </row>
    <row r="102" spans="1:9" s="4" customFormat="1" ht="60" x14ac:dyDescent="0.25">
      <c r="A102" s="4" t="s">
        <v>86</v>
      </c>
      <c r="B102" s="4" t="s">
        <v>88</v>
      </c>
      <c r="C102" s="4" t="s">
        <v>254</v>
      </c>
      <c r="D102" s="4" t="s">
        <v>496</v>
      </c>
      <c r="E102" s="4" t="s">
        <v>293</v>
      </c>
      <c r="F102" s="4" t="s">
        <v>252</v>
      </c>
      <c r="G102" s="4" t="s">
        <v>302</v>
      </c>
      <c r="H102" s="5"/>
      <c r="I102" s="7" t="s">
        <v>87</v>
      </c>
    </row>
    <row r="103" spans="1:9" s="4" customFormat="1" ht="60" x14ac:dyDescent="0.25">
      <c r="A103" s="4" t="s">
        <v>55</v>
      </c>
      <c r="B103" s="4" t="s">
        <v>387</v>
      </c>
      <c r="C103" s="4" t="s">
        <v>270</v>
      </c>
      <c r="D103" s="4" t="s">
        <v>360</v>
      </c>
      <c r="E103" s="4" t="s">
        <v>463</v>
      </c>
      <c r="F103" s="4" t="s">
        <v>252</v>
      </c>
      <c r="G103" s="4" t="s">
        <v>302</v>
      </c>
      <c r="H103" s="5"/>
      <c r="I103" s="4" t="s">
        <v>54</v>
      </c>
    </row>
    <row r="104" spans="1:9" s="4" customFormat="1" ht="30" x14ac:dyDescent="0.25">
      <c r="A104" s="4" t="s">
        <v>2</v>
      </c>
      <c r="C104" s="4" t="s">
        <v>270</v>
      </c>
      <c r="D104" s="4" t="s">
        <v>360</v>
      </c>
      <c r="E104" s="4" t="s">
        <v>298</v>
      </c>
      <c r="F104" s="4" t="s">
        <v>252</v>
      </c>
      <c r="G104" s="4" t="s">
        <v>302</v>
      </c>
      <c r="H104" s="5"/>
      <c r="I104" s="7" t="s">
        <v>56</v>
      </c>
    </row>
    <row r="105" spans="1:9" s="4" customFormat="1" ht="30" x14ac:dyDescent="0.25">
      <c r="A105" s="4" t="s">
        <v>609</v>
      </c>
      <c r="B105" s="4" t="s">
        <v>610</v>
      </c>
      <c r="C105" s="4" t="s">
        <v>254</v>
      </c>
      <c r="D105" s="4" t="s">
        <v>323</v>
      </c>
      <c r="E105" s="4" t="s">
        <v>265</v>
      </c>
      <c r="F105" s="4" t="s">
        <v>252</v>
      </c>
      <c r="G105" s="4" t="s">
        <v>302</v>
      </c>
      <c r="H105" s="5"/>
      <c r="I105" s="7" t="s">
        <v>611</v>
      </c>
    </row>
    <row r="106" spans="1:9" s="4" customFormat="1" ht="30" x14ac:dyDescent="0.25">
      <c r="A106" s="4" t="s">
        <v>21</v>
      </c>
      <c r="C106" s="4" t="s">
        <v>299</v>
      </c>
      <c r="D106" s="4" t="s">
        <v>466</v>
      </c>
      <c r="E106" s="4" t="s">
        <v>300</v>
      </c>
      <c r="F106" s="4" t="s">
        <v>262</v>
      </c>
      <c r="G106" s="4" t="s">
        <v>302</v>
      </c>
      <c r="H106" s="5"/>
      <c r="I106" s="7" t="s">
        <v>110</v>
      </c>
    </row>
    <row r="107" spans="1:9" s="4" customFormat="1" ht="30" x14ac:dyDescent="0.25">
      <c r="A107" s="4" t="s">
        <v>187</v>
      </c>
      <c r="C107" s="4" t="s">
        <v>255</v>
      </c>
      <c r="D107" s="4" t="s">
        <v>323</v>
      </c>
      <c r="E107" s="4" t="s">
        <v>265</v>
      </c>
      <c r="F107" s="4" t="s">
        <v>301</v>
      </c>
      <c r="G107" s="4" t="s">
        <v>302</v>
      </c>
      <c r="H107" s="5"/>
      <c r="I107" s="7" t="s">
        <v>188</v>
      </c>
    </row>
    <row r="108" spans="1:9" s="4" customFormat="1" ht="30" x14ac:dyDescent="0.25">
      <c r="A108" s="4" t="s">
        <v>619</v>
      </c>
      <c r="C108" s="4" t="s">
        <v>277</v>
      </c>
      <c r="D108" s="4" t="s">
        <v>323</v>
      </c>
      <c r="E108" s="4" t="s">
        <v>265</v>
      </c>
      <c r="F108" s="4" t="s">
        <v>262</v>
      </c>
      <c r="G108" s="4" t="s">
        <v>302</v>
      </c>
      <c r="H108" s="5"/>
      <c r="I108" s="7" t="s">
        <v>620</v>
      </c>
    </row>
    <row r="109" spans="1:9" s="4" customFormat="1" ht="75" x14ac:dyDescent="0.25">
      <c r="A109" s="4" t="s">
        <v>535</v>
      </c>
      <c r="C109" s="4" t="s">
        <v>283</v>
      </c>
      <c r="D109" s="4" t="s">
        <v>360</v>
      </c>
      <c r="E109" s="4" t="s">
        <v>536</v>
      </c>
      <c r="F109" s="4" t="s">
        <v>435</v>
      </c>
      <c r="G109" s="4" t="s">
        <v>302</v>
      </c>
      <c r="H109" s="5"/>
      <c r="I109" s="7" t="s">
        <v>537</v>
      </c>
    </row>
    <row r="110" spans="1:9" s="4" customFormat="1" ht="30" x14ac:dyDescent="0.25">
      <c r="A110" s="4" t="s">
        <v>414</v>
      </c>
      <c r="C110" s="4" t="s">
        <v>254</v>
      </c>
      <c r="D110" s="4" t="s">
        <v>323</v>
      </c>
      <c r="E110" s="4" t="s">
        <v>265</v>
      </c>
      <c r="F110" s="4" t="s">
        <v>252</v>
      </c>
      <c r="G110" s="4" t="s">
        <v>302</v>
      </c>
      <c r="H110" s="5" t="s">
        <v>415</v>
      </c>
      <c r="I110" s="7" t="s">
        <v>231</v>
      </c>
    </row>
    <row r="111" spans="1:9" s="4" customFormat="1" ht="60" x14ac:dyDescent="0.25">
      <c r="A111" s="4" t="s">
        <v>121</v>
      </c>
      <c r="B111" s="4" t="s">
        <v>122</v>
      </c>
      <c r="C111" s="4" t="s">
        <v>283</v>
      </c>
      <c r="D111" s="4" t="s">
        <v>357</v>
      </c>
      <c r="E111" s="4" t="s">
        <v>303</v>
      </c>
      <c r="F111" s="4" t="s">
        <v>550</v>
      </c>
      <c r="G111" s="4" t="s">
        <v>302</v>
      </c>
      <c r="H111" s="5" t="s">
        <v>123</v>
      </c>
      <c r="I111" s="7" t="s">
        <v>531</v>
      </c>
    </row>
    <row r="112" spans="1:9" s="4" customFormat="1" ht="81" customHeight="1" x14ac:dyDescent="0.25">
      <c r="A112" s="4" t="s">
        <v>67</v>
      </c>
      <c r="C112" s="4" t="s">
        <v>277</v>
      </c>
      <c r="D112" s="4" t="s">
        <v>359</v>
      </c>
      <c r="E112" s="4" t="s">
        <v>464</v>
      </c>
      <c r="F112" s="4" t="s">
        <v>551</v>
      </c>
      <c r="G112" s="4" t="s">
        <v>302</v>
      </c>
      <c r="H112" s="5"/>
      <c r="I112" s="7" t="s">
        <v>58</v>
      </c>
    </row>
    <row r="113" spans="1:9" s="4" customFormat="1" ht="30" x14ac:dyDescent="0.25">
      <c r="A113" s="4" t="s">
        <v>125</v>
      </c>
      <c r="C113" s="4" t="s">
        <v>254</v>
      </c>
      <c r="D113" s="4" t="s">
        <v>323</v>
      </c>
      <c r="E113" s="4" t="s">
        <v>265</v>
      </c>
      <c r="F113" s="4" t="s">
        <v>262</v>
      </c>
      <c r="G113" s="4" t="s">
        <v>253</v>
      </c>
      <c r="H113" s="5" t="s">
        <v>170</v>
      </c>
      <c r="I113" s="7" t="s">
        <v>532</v>
      </c>
    </row>
    <row r="114" spans="1:9" s="4" customFormat="1" ht="60" x14ac:dyDescent="0.25">
      <c r="A114" s="4" t="s">
        <v>4</v>
      </c>
      <c r="C114" s="4" t="s">
        <v>261</v>
      </c>
      <c r="D114" s="4" t="s">
        <v>360</v>
      </c>
      <c r="E114" s="4" t="s">
        <v>293</v>
      </c>
      <c r="F114" s="4" t="s">
        <v>550</v>
      </c>
      <c r="G114" s="4" t="s">
        <v>302</v>
      </c>
      <c r="H114" s="5"/>
      <c r="I114" s="7" t="s">
        <v>57</v>
      </c>
    </row>
    <row r="115" spans="1:9" s="4" customFormat="1" ht="45" x14ac:dyDescent="0.25">
      <c r="A115" s="4" t="s">
        <v>589</v>
      </c>
      <c r="B115" s="4" t="s">
        <v>245</v>
      </c>
      <c r="C115" s="4" t="s">
        <v>255</v>
      </c>
      <c r="D115" s="4" t="s">
        <v>360</v>
      </c>
      <c r="E115" s="4" t="s">
        <v>280</v>
      </c>
      <c r="F115" s="4" t="s">
        <v>281</v>
      </c>
      <c r="G115" s="4" t="s">
        <v>302</v>
      </c>
      <c r="H115" s="5" t="s">
        <v>246</v>
      </c>
      <c r="I115" s="7" t="s">
        <v>247</v>
      </c>
    </row>
    <row r="116" spans="1:9" s="4" customFormat="1" ht="30" x14ac:dyDescent="0.25">
      <c r="A116" s="4" t="s">
        <v>162</v>
      </c>
      <c r="C116" s="4" t="s">
        <v>283</v>
      </c>
      <c r="D116" s="4" t="s">
        <v>357</v>
      </c>
      <c r="E116" s="4" t="s">
        <v>304</v>
      </c>
      <c r="F116" s="4" t="s">
        <v>438</v>
      </c>
      <c r="G116" s="4" t="s">
        <v>302</v>
      </c>
      <c r="H116" s="5"/>
      <c r="I116" s="7" t="s">
        <v>163</v>
      </c>
    </row>
    <row r="117" spans="1:9" s="4" customFormat="1" ht="30" x14ac:dyDescent="0.25">
      <c r="A117" s="4" t="s">
        <v>16</v>
      </c>
      <c r="B117" s="4" t="s">
        <v>111</v>
      </c>
      <c r="C117" s="4" t="s">
        <v>254</v>
      </c>
      <c r="D117" s="4" t="s">
        <v>360</v>
      </c>
      <c r="E117" s="21" t="s">
        <v>445</v>
      </c>
      <c r="F117" s="4" t="s">
        <v>305</v>
      </c>
      <c r="G117" s="4" t="s">
        <v>302</v>
      </c>
      <c r="H117" s="5"/>
      <c r="I117" s="7" t="s">
        <v>112</v>
      </c>
    </row>
    <row r="118" spans="1:9" s="4" customFormat="1" ht="30" x14ac:dyDescent="0.25">
      <c r="A118" s="4" t="s">
        <v>612</v>
      </c>
      <c r="C118" s="4" t="s">
        <v>255</v>
      </c>
      <c r="D118" s="4" t="s">
        <v>323</v>
      </c>
      <c r="E118" s="21" t="s">
        <v>265</v>
      </c>
      <c r="F118" s="4" t="s">
        <v>257</v>
      </c>
      <c r="G118" s="4" t="s">
        <v>302</v>
      </c>
      <c r="H118" s="5"/>
      <c r="I118" s="7" t="s">
        <v>613</v>
      </c>
    </row>
    <row r="119" spans="1:9" s="4" customFormat="1" ht="50.25" customHeight="1" x14ac:dyDescent="0.25">
      <c r="A119" s="4" t="s">
        <v>242</v>
      </c>
      <c r="B119" s="4" t="s">
        <v>240</v>
      </c>
      <c r="C119" s="4" t="s">
        <v>306</v>
      </c>
      <c r="D119" s="4" t="s">
        <v>357</v>
      </c>
      <c r="E119" s="4" t="s">
        <v>308</v>
      </c>
      <c r="F119" s="4" t="s">
        <v>309</v>
      </c>
      <c r="G119" s="4" t="s">
        <v>302</v>
      </c>
      <c r="H119" s="5" t="s">
        <v>307</v>
      </c>
      <c r="I119" s="7" t="s">
        <v>241</v>
      </c>
    </row>
    <row r="120" spans="1:9" s="4" customFormat="1" ht="48.75" customHeight="1" x14ac:dyDescent="0.25">
      <c r="A120" s="4" t="s">
        <v>242</v>
      </c>
      <c r="B120" s="4" t="s">
        <v>243</v>
      </c>
      <c r="C120" s="4" t="s">
        <v>306</v>
      </c>
      <c r="D120" s="4" t="s">
        <v>357</v>
      </c>
      <c r="E120" s="4" t="s">
        <v>308</v>
      </c>
      <c r="F120" s="4" t="s">
        <v>309</v>
      </c>
      <c r="G120" s="4" t="s">
        <v>302</v>
      </c>
      <c r="H120" s="5" t="s">
        <v>307</v>
      </c>
      <c r="I120" s="7" t="s">
        <v>244</v>
      </c>
    </row>
    <row r="121" spans="1:9" s="4" customFormat="1" ht="48" customHeight="1" x14ac:dyDescent="0.25">
      <c r="A121" s="4" t="s">
        <v>242</v>
      </c>
      <c r="B121" s="4" t="s">
        <v>615</v>
      </c>
      <c r="C121" s="4" t="s">
        <v>306</v>
      </c>
      <c r="D121" s="4" t="s">
        <v>357</v>
      </c>
      <c r="E121" s="4" t="s">
        <v>308</v>
      </c>
      <c r="F121" s="4" t="s">
        <v>309</v>
      </c>
      <c r="G121" s="4" t="s">
        <v>302</v>
      </c>
      <c r="H121" s="5" t="s">
        <v>307</v>
      </c>
      <c r="I121" s="7" t="s">
        <v>614</v>
      </c>
    </row>
    <row r="122" spans="1:9" s="4" customFormat="1" ht="45" x14ac:dyDescent="0.25">
      <c r="A122" s="4" t="s">
        <v>77</v>
      </c>
      <c r="B122" s="4" t="s">
        <v>78</v>
      </c>
      <c r="C122" s="4" t="s">
        <v>310</v>
      </c>
      <c r="D122" s="4" t="s">
        <v>323</v>
      </c>
      <c r="E122" s="4" t="s">
        <v>265</v>
      </c>
      <c r="F122" s="4" t="s">
        <v>257</v>
      </c>
      <c r="G122" s="4" t="s">
        <v>302</v>
      </c>
      <c r="H122" s="5" t="s">
        <v>307</v>
      </c>
      <c r="I122" s="7" t="s">
        <v>79</v>
      </c>
    </row>
    <row r="123" spans="1:9" s="4" customFormat="1" ht="60" x14ac:dyDescent="0.25">
      <c r="A123" s="4" t="s">
        <v>8</v>
      </c>
      <c r="C123" s="4" t="s">
        <v>311</v>
      </c>
      <c r="E123" s="4" t="s">
        <v>293</v>
      </c>
      <c r="F123" s="4" t="s">
        <v>438</v>
      </c>
      <c r="G123" s="4" t="s">
        <v>302</v>
      </c>
      <c r="H123" s="5" t="s">
        <v>307</v>
      </c>
      <c r="I123" s="7" t="s">
        <v>114</v>
      </c>
    </row>
    <row r="124" spans="1:9" s="4" customFormat="1" ht="60" x14ac:dyDescent="0.25">
      <c r="A124" s="4" t="s">
        <v>15</v>
      </c>
      <c r="C124" s="4" t="s">
        <v>312</v>
      </c>
      <c r="E124" s="4" t="s">
        <v>293</v>
      </c>
      <c r="F124" s="4" t="s">
        <v>301</v>
      </c>
      <c r="G124" s="4" t="s">
        <v>302</v>
      </c>
      <c r="H124" s="5" t="s">
        <v>307</v>
      </c>
      <c r="I124" s="7" t="s">
        <v>113</v>
      </c>
    </row>
    <row r="125" spans="1:9" s="4" customFormat="1" ht="48" customHeight="1" x14ac:dyDescent="0.25">
      <c r="A125" s="4" t="s">
        <v>623</v>
      </c>
      <c r="B125" s="4" t="s">
        <v>624</v>
      </c>
      <c r="C125" s="4" t="s">
        <v>626</v>
      </c>
      <c r="D125" s="4" t="s">
        <v>360</v>
      </c>
      <c r="E125" s="4" t="s">
        <v>543</v>
      </c>
      <c r="F125" s="4" t="s">
        <v>435</v>
      </c>
      <c r="G125" s="4" t="s">
        <v>302</v>
      </c>
      <c r="H125" s="5" t="s">
        <v>307</v>
      </c>
      <c r="I125" s="7" t="s">
        <v>625</v>
      </c>
    </row>
    <row r="126" spans="1:9" s="4" customFormat="1" ht="30" x14ac:dyDescent="0.25">
      <c r="A126" s="4" t="s">
        <v>39</v>
      </c>
      <c r="C126" s="4" t="s">
        <v>254</v>
      </c>
      <c r="D126" s="4" t="s">
        <v>323</v>
      </c>
      <c r="E126" s="4" t="s">
        <v>265</v>
      </c>
      <c r="F126" s="4" t="s">
        <v>301</v>
      </c>
      <c r="G126" s="4" t="s">
        <v>253</v>
      </c>
      <c r="H126" s="5"/>
      <c r="I126" s="7" t="s">
        <v>38</v>
      </c>
    </row>
    <row r="127" spans="1:9" s="4" customFormat="1" ht="45" x14ac:dyDescent="0.25">
      <c r="A127" s="4" t="s">
        <v>6</v>
      </c>
      <c r="B127" s="4" t="s">
        <v>59</v>
      </c>
      <c r="C127" s="21" t="s">
        <v>254</v>
      </c>
      <c r="D127" s="21" t="s">
        <v>359</v>
      </c>
      <c r="E127" s="21" t="s">
        <v>411</v>
      </c>
      <c r="F127" s="4" t="s">
        <v>313</v>
      </c>
      <c r="G127" s="4" t="s">
        <v>302</v>
      </c>
      <c r="H127" s="5"/>
      <c r="I127" s="7" t="s">
        <v>60</v>
      </c>
    </row>
    <row r="128" spans="1:9" s="4" customFormat="1" ht="30" x14ac:dyDescent="0.25">
      <c r="A128" s="4" t="s">
        <v>24</v>
      </c>
      <c r="B128" s="4" t="s">
        <v>25</v>
      </c>
      <c r="C128" s="4" t="s">
        <v>277</v>
      </c>
      <c r="D128" s="4" t="s">
        <v>359</v>
      </c>
      <c r="E128" s="4" t="s">
        <v>314</v>
      </c>
      <c r="F128" s="4" t="s">
        <v>262</v>
      </c>
      <c r="G128" s="4" t="s">
        <v>302</v>
      </c>
      <c r="H128" s="5" t="s">
        <v>315</v>
      </c>
      <c r="I128" s="7" t="s">
        <v>84</v>
      </c>
    </row>
    <row r="129" spans="1:9" s="4" customFormat="1" ht="60" x14ac:dyDescent="0.25">
      <c r="A129" s="4" t="s">
        <v>62</v>
      </c>
      <c r="B129" s="4" t="s">
        <v>63</v>
      </c>
      <c r="C129" s="4" t="s">
        <v>255</v>
      </c>
      <c r="E129" s="4" t="s">
        <v>293</v>
      </c>
      <c r="F129" s="4" t="s">
        <v>550</v>
      </c>
      <c r="G129" s="4" t="s">
        <v>302</v>
      </c>
      <c r="H129" s="5"/>
      <c r="I129" s="7" t="s">
        <v>61</v>
      </c>
    </row>
    <row r="130" spans="1:9" ht="45" x14ac:dyDescent="0.25">
      <c r="A130" s="4" t="s">
        <v>194</v>
      </c>
      <c r="B130" s="4" t="s">
        <v>195</v>
      </c>
      <c r="C130" s="4" t="s">
        <v>255</v>
      </c>
      <c r="D130" s="4"/>
      <c r="E130" s="4" t="s">
        <v>465</v>
      </c>
      <c r="F130" s="4" t="s">
        <v>485</v>
      </c>
      <c r="G130" s="4" t="s">
        <v>302</v>
      </c>
      <c r="I130" s="8" t="s">
        <v>196</v>
      </c>
    </row>
    <row r="131" spans="1:9" ht="30" x14ac:dyDescent="0.25">
      <c r="A131" s="4" t="s">
        <v>318</v>
      </c>
      <c r="B131" s="4" t="s">
        <v>319</v>
      </c>
      <c r="C131" s="4" t="s">
        <v>255</v>
      </c>
      <c r="D131" s="4" t="s">
        <v>323</v>
      </c>
      <c r="E131" s="4" t="s">
        <v>265</v>
      </c>
      <c r="F131" s="4" t="s">
        <v>438</v>
      </c>
      <c r="G131" s="4" t="s">
        <v>302</v>
      </c>
      <c r="I131" s="8" t="s">
        <v>320</v>
      </c>
    </row>
    <row r="133" spans="1:9" x14ac:dyDescent="0.25">
      <c r="D133"/>
      <c r="H133"/>
      <c r="I133"/>
    </row>
  </sheetData>
  <sheetProtection password="DA05" sheet="1" objects="1" scenarios="1" selectLockedCells="1" selectUnlockedCells="1"/>
  <sortState ref="A2:G152">
    <sortCondition ref="A2:A152"/>
  </sortState>
  <printOptions gridLines="1"/>
  <pageMargins left="0.23622047244094491" right="0.23622047244094491" top="0.74803149606299213" bottom="0.74803149606299213" header="0.31496062992125984" footer="0.31496062992125984"/>
  <pageSetup paperSize="9" orientation="portrait" verticalDpi="0" r:id="rId1"/>
  <headerFooter>
    <oddFooter>&amp;L&amp;F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1"/>
  <sheetViews>
    <sheetView workbookViewId="0">
      <pane ySplit="2" topLeftCell="A3" activePane="bottomLeft" state="frozen"/>
      <selection pane="bottomLeft"/>
    </sheetView>
  </sheetViews>
  <sheetFormatPr defaultRowHeight="15" x14ac:dyDescent="0.25"/>
  <cols>
    <col min="1" max="1" width="32.28515625" style="4" customWidth="1"/>
    <col min="2" max="2" width="62" style="4" customWidth="1"/>
    <col min="3" max="16384" width="9.140625" style="7"/>
  </cols>
  <sheetData>
    <row r="1" spans="1:2" x14ac:dyDescent="0.25">
      <c r="A1" s="2" t="s">
        <v>656</v>
      </c>
    </row>
    <row r="2" spans="1:2" s="6" customFormat="1" x14ac:dyDescent="0.25">
      <c r="A2" s="2" t="str">
        <f>'Initiatives main list'!A2</f>
        <v>Name</v>
      </c>
      <c r="B2" s="2" t="str">
        <f>'Initiatives main list'!I2</f>
        <v>Website address</v>
      </c>
    </row>
    <row r="3" spans="1:2" ht="30" x14ac:dyDescent="0.25">
      <c r="A3" s="4" t="str">
        <f>'Initiatives main list'!A3</f>
        <v>ABIS Academy of Business in Society</v>
      </c>
      <c r="B3" s="4" t="str">
        <f>'Initiatives main list'!I3</f>
        <v>http://www.abis-global.org/en</v>
      </c>
    </row>
    <row r="4" spans="1:2" x14ac:dyDescent="0.25">
      <c r="A4" s="4" t="str">
        <f>'Initiatives main list'!A4</f>
        <v>Aldersgate Group</v>
      </c>
      <c r="B4" s="4" t="str">
        <f>'Initiatives main list'!I4</f>
        <v>http://www.aldersgategroup.org.uk/themes/new-economy</v>
      </c>
    </row>
    <row r="5" spans="1:2" ht="30" x14ac:dyDescent="0.25">
      <c r="A5" s="4" t="str">
        <f>'Initiatives main list'!A5</f>
        <v>Aspen Institute</v>
      </c>
      <c r="B5" s="4" t="str">
        <f>'Initiatives main list'!I5</f>
        <v xml:space="preserve">http://www.aspeninstitute.org/policy-work/business-society/corporate-programs/corporate-values-strategy-group </v>
      </c>
    </row>
    <row r="6" spans="1:2" ht="30" x14ac:dyDescent="0.25">
      <c r="A6" s="4" t="str">
        <f>'Initiatives main list'!A6</f>
        <v>Australian Conservation Foundation</v>
      </c>
      <c r="B6" s="4" t="str">
        <f>'Initiatives main list'!I6</f>
        <v>http://www.acfonline.org.au/sites/default/files/resources/ACF_BetterThanGrowth.pdf</v>
      </c>
    </row>
    <row r="7" spans="1:2" ht="30" x14ac:dyDescent="0.25">
      <c r="A7" s="4" t="str">
        <f>'Initiatives main list'!A7</f>
        <v>Aviva</v>
      </c>
      <c r="B7" s="4" t="str">
        <f>'Initiatives main list'!I7</f>
        <v>http://www.aviva.com/media/news/item/aviva-convenes-corporate-sustainability-reporting-coalition-13023/</v>
      </c>
    </row>
    <row r="8" spans="1:2" x14ac:dyDescent="0.25">
      <c r="A8" s="4" t="str">
        <f>'Initiatives main list'!A8</f>
        <v>B Corporation</v>
      </c>
      <c r="B8" s="4" t="str">
        <f>'Initiatives main list'!I8</f>
        <v>http://www.bcorporation.net/</v>
      </c>
    </row>
    <row r="9" spans="1:2" x14ac:dyDescent="0.25">
      <c r="A9" s="4" t="str">
        <f>'Initiatives main list'!A9</f>
        <v>B Team</v>
      </c>
      <c r="B9" s="4" t="str">
        <f>'Initiatives main list'!I9</f>
        <v>http://bteam.org/</v>
      </c>
    </row>
    <row r="10" spans="1:2" x14ac:dyDescent="0.25">
      <c r="A10" s="4" t="str">
        <f>'Initiatives main list'!A10</f>
        <v>BALLE</v>
      </c>
      <c r="B10" s="4" t="str">
        <f>'Initiatives main list'!I10</f>
        <v>https://bealocalist.org/</v>
      </c>
    </row>
    <row r="11" spans="1:2" x14ac:dyDescent="0.25">
      <c r="A11" s="4" t="str">
        <f>'Initiatives main list'!A11</f>
        <v>Baxendale Ownership</v>
      </c>
      <c r="B11" s="4" t="str">
        <f>'Initiatives main list'!I11</f>
        <v>http://www.baxendaleownership.co.uk/</v>
      </c>
    </row>
    <row r="12" spans="1:2" x14ac:dyDescent="0.25">
      <c r="A12" s="4" t="str">
        <f>'Initiatives main list'!A12</f>
        <v>Beyond GDP</v>
      </c>
      <c r="B12" s="4" t="str">
        <f>'Initiatives main list'!I12</f>
        <v>http://ec.europa.eu/environment/beyond_gdp/index_en.html</v>
      </c>
    </row>
    <row r="13" spans="1:2" x14ac:dyDescent="0.25">
      <c r="A13" s="4" t="str">
        <f>'Initiatives main list'!A13</f>
        <v>Blue Economy</v>
      </c>
      <c r="B13" s="4" t="str">
        <f>'Initiatives main list'!I13</f>
        <v>http://www.blueeconomy.eu/</v>
      </c>
    </row>
    <row r="14" spans="1:2" x14ac:dyDescent="0.25">
      <c r="A14" s="4" t="str">
        <f>'Initiatives main list'!A14</f>
        <v>Blueprint for Better Business</v>
      </c>
      <c r="B14" s="4" t="str">
        <f>'Initiatives main list'!I14</f>
        <v>http://www.blueprintforbusiness.org/Home</v>
      </c>
    </row>
    <row r="15" spans="1:2" x14ac:dyDescent="0.25">
      <c r="A15" s="4" t="str">
        <f>'Initiatives main list'!A15</f>
        <v>BRAINPOoL</v>
      </c>
      <c r="B15" s="4" t="str">
        <f>'Initiatives main list'!I15</f>
        <v>http://www.brainpoolproject.eu/</v>
      </c>
    </row>
    <row r="16" spans="1:2" ht="30" x14ac:dyDescent="0.25">
      <c r="A16" s="4" t="str">
        <f>'Initiatives main list'!A16</f>
        <v>BSR (Business for Social Responsibility)</v>
      </c>
      <c r="B16" s="4" t="str">
        <f>'Initiatives main list'!I16</f>
        <v>https://www.bsr.org/</v>
      </c>
    </row>
    <row r="17" spans="1:2" x14ac:dyDescent="0.25">
      <c r="A17" s="4" t="str">
        <f>'Initiatives main list'!A17</f>
        <v>Business Alliance for the Future</v>
      </c>
      <c r="B17" s="4" t="str">
        <f>'Initiatives main list'!I17</f>
        <v>http://beingchief.com/business-alliance-future/</v>
      </c>
    </row>
    <row r="18" spans="1:2" ht="30" x14ac:dyDescent="0.25">
      <c r="A18" s="4" t="str">
        <f>'Initiatives main list'!A18</f>
        <v>Business &amp; Human Rights Resource Cente</v>
      </c>
      <c r="B18" s="4" t="str">
        <f>'Initiatives main list'!I18</f>
        <v>http://business-humanrights.org/</v>
      </c>
    </row>
    <row r="19" spans="1:2" x14ac:dyDescent="0.25">
      <c r="A19" s="4" t="str">
        <f>'Initiatives main list'!A19</f>
        <v>Business in the Community</v>
      </c>
      <c r="B19" s="4" t="str">
        <f>'Initiatives main list'!I19</f>
        <v>http://www.bitc.org.uk/</v>
      </c>
    </row>
    <row r="20" spans="1:2" x14ac:dyDescent="0.25">
      <c r="A20" s="4" t="str">
        <f>'Initiatives main list'!A20</f>
        <v>Carbon Tracker Initiative</v>
      </c>
      <c r="B20" s="4" t="str">
        <f>'Initiatives main list'!I20</f>
        <v>http://www.carbontracker.org/</v>
      </c>
    </row>
    <row r="21" spans="1:2" x14ac:dyDescent="0.25">
      <c r="A21" s="4" t="str">
        <f>'Initiatives main list'!A21</f>
        <v>Caux round table</v>
      </c>
      <c r="B21" s="4" t="str">
        <f>'Initiatives main list'!I21</f>
        <v>http://www.cauxroundtable.org/</v>
      </c>
    </row>
    <row r="22" spans="1:2" x14ac:dyDescent="0.25">
      <c r="A22" s="4" t="str">
        <f>'Initiatives main list'!A22</f>
        <v>CDP Carbon Disclosure Project</v>
      </c>
      <c r="B22" s="4" t="str">
        <f>'Initiatives main list'!I22</f>
        <v>https://www.cdp.net/en-US/Pages/HomePage.aspx</v>
      </c>
    </row>
    <row r="23" spans="1:2" ht="30" x14ac:dyDescent="0.25">
      <c r="A23" s="4" t="str">
        <f>'Initiatives main list'!A23</f>
        <v>CDP Carbon Action</v>
      </c>
      <c r="B23" s="4" t="str">
        <f>'Initiatives main list'!I23</f>
        <v>https://www.cdp.net/en-us/programmes/pages/initiatives-cdp-carbon-action.aspx</v>
      </c>
    </row>
    <row r="24" spans="1:2" ht="30" x14ac:dyDescent="0.25">
      <c r="A24" s="4" t="str">
        <f>'Initiatives main list'!A24</f>
        <v>Center for Business and Human Rights</v>
      </c>
      <c r="B24" s="4" t="str">
        <f>'Initiatives main list'!I24</f>
        <v>http://www.stern.nyu.edu/experience-stern/about/departments-centers-initiatives/centers-of-research/business-human-rights</v>
      </c>
    </row>
    <row r="25" spans="1:2" ht="30" x14ac:dyDescent="0.25">
      <c r="A25" s="4" t="str">
        <f>'Initiatives main list'!A25</f>
        <v>Ceres</v>
      </c>
      <c r="B25" s="4" t="str">
        <f>'Initiatives main list'!I25</f>
        <v xml:space="preserve">http://www.ceres.org/investor-network/Ceres%20Blueprint%20for%20Sustainable%20Investing </v>
      </c>
    </row>
    <row r="26" spans="1:2" x14ac:dyDescent="0.25">
      <c r="A26" s="4" t="str">
        <f>'Initiatives main list'!A26</f>
        <v>CFA Institute</v>
      </c>
      <c r="B26" s="4" t="str">
        <f>'Initiatives main list'!I26</f>
        <v xml:space="preserve">http://www.cfainstitute.org/learning/future/Pages/index.aspx </v>
      </c>
    </row>
    <row r="27" spans="1:2" ht="30" x14ac:dyDescent="0.25">
      <c r="A27" s="4" t="str">
        <f>'Initiatives main list'!A27</f>
        <v>CFO Sustainability Network</v>
      </c>
      <c r="B27" s="4" t="str">
        <f>'Initiatives main list'!I27</f>
        <v>http://www.accountingforsustainability.org/cfos/network-of-chief-financial-officers</v>
      </c>
    </row>
    <row r="28" spans="1:2" x14ac:dyDescent="0.25">
      <c r="A28" s="4" t="str">
        <f>'Initiatives main list'!A28</f>
        <v>Citizen Renaissance</v>
      </c>
      <c r="B28" s="4" t="str">
        <f>'Initiatives main list'!I28</f>
        <v>http://www.citizenrenaissance.com/</v>
      </c>
    </row>
    <row r="29" spans="1:2" x14ac:dyDescent="0.25">
      <c r="A29" s="4" t="str">
        <f>'Initiatives main list'!A29</f>
        <v>Client Earth</v>
      </c>
      <c r="B29" s="4" t="str">
        <f>'Initiatives main list'!I29</f>
        <v>http://www.clientearth.org/</v>
      </c>
    </row>
    <row r="30" spans="1:2" ht="45" x14ac:dyDescent="0.25">
      <c r="A30" s="4" t="str">
        <f>'Initiatives main list'!A30</f>
        <v>Commission on the measurement of economic performance and social progress</v>
      </c>
      <c r="B30" s="4" t="str">
        <f>'Initiatives main list'!I30</f>
        <v>http://www.stiglitz-sen-fitoussi.fr/en/index.htm</v>
      </c>
    </row>
    <row r="31" spans="1:2" x14ac:dyDescent="0.25">
      <c r="A31" s="4" t="str">
        <f>'Initiatives main list'!A31</f>
        <v>Conscious Capitalism</v>
      </c>
      <c r="B31" s="4" t="str">
        <f>'Initiatives main list'!I31</f>
        <v>http://www.consciouscapitalism.org/</v>
      </c>
    </row>
    <row r="32" spans="1:2" x14ac:dyDescent="0.25">
      <c r="A32" s="4" t="str">
        <f>'Initiatives main list'!A32</f>
        <v>CORE</v>
      </c>
      <c r="B32" s="4" t="str">
        <f>'Initiatives main list'!I32</f>
        <v>http://corporate-responsibility.org</v>
      </c>
    </row>
    <row r="33" spans="1:2" ht="30" x14ac:dyDescent="0.25">
      <c r="A33" s="4" t="str">
        <f>'Initiatives main list'!A33</f>
        <v>Corporate Sustainability Reporting Initiative</v>
      </c>
      <c r="B33" s="4" t="str">
        <f>'Initiatives main list'!I33</f>
        <v>http://www.osc.gov.on.ca/documents/en/Securities-Category5/rule_20091218_51-717_mof-rpt.pdf</v>
      </c>
    </row>
    <row r="34" spans="1:2" x14ac:dyDescent="0.25">
      <c r="A34" s="4" t="str">
        <f>'Initiatives main list'!A34</f>
        <v>Corporation 20/20</v>
      </c>
      <c r="B34" s="4" t="str">
        <f>'Initiatives main list'!I34</f>
        <v>http://www.corporation2020.org/</v>
      </c>
    </row>
    <row r="35" spans="1:2" ht="30" x14ac:dyDescent="0.25">
      <c r="A35" s="4" t="str">
        <f>'Initiatives main list'!A35</f>
        <v>Cox, Sir George 2013</v>
      </c>
      <c r="B35" s="4" t="str">
        <f>'Initiatives main list'!I35</f>
        <v>http://www.yourbritain.org.uk/agenda-2015/policy-review-page/tackling-short-termism-the-cox-report</v>
      </c>
    </row>
    <row r="36" spans="1:2" ht="30" x14ac:dyDescent="0.25">
      <c r="A36" s="4" t="str">
        <f>'Initiatives main list'!A36</f>
        <v>Cradle to Cradle Products Innovation Institute</v>
      </c>
      <c r="B36" s="4" t="str">
        <f>'Initiatives main list'!I36</f>
        <v>http://www.c2ccertified.org/</v>
      </c>
    </row>
    <row r="37" spans="1:2" x14ac:dyDescent="0.25">
      <c r="A37" s="4" t="str">
        <f>'Initiatives main list'!A37</f>
        <v>CSRwire</v>
      </c>
      <c r="B37" s="4" t="str">
        <f>'Initiatives main list'!I37</f>
        <v>http://www.csrwire.com/</v>
      </c>
    </row>
    <row r="38" spans="1:2" x14ac:dyDescent="0.25">
      <c r="A38" s="4" t="str">
        <f>'Initiatives main list'!A38</f>
        <v>democracy at work</v>
      </c>
      <c r="B38" s="4" t="str">
        <f>'Initiatives main list'!I38</f>
        <v>http://www.democracyatwork.info/about/</v>
      </c>
    </row>
    <row r="39" spans="1:2" x14ac:dyDescent="0.25">
      <c r="A39" s="4" t="str">
        <f>'Initiatives main list'!A39</f>
        <v>E3G</v>
      </c>
      <c r="B39" s="4" t="str">
        <f>'Initiatives main list'!I39</f>
        <v>http://www.e3g.org/</v>
      </c>
    </row>
    <row r="40" spans="1:2" ht="30" x14ac:dyDescent="0.25">
      <c r="A40" s="4" t="str">
        <f>'Initiatives main list'!A40</f>
        <v>Edelman Trust Barometer</v>
      </c>
      <c r="B40" s="4" t="str">
        <f>'Initiatives main list'!I40</f>
        <v>http://www.edelman.com/insights/intellectual-property/2014-edelman-trust-barometer/</v>
      </c>
    </row>
    <row r="41" spans="1:2" x14ac:dyDescent="0.25">
      <c r="A41" s="4" t="str">
        <f>'Initiatives main list'!A41</f>
        <v>Ellen MacArthur Foundation</v>
      </c>
      <c r="B41" s="4" t="str">
        <f>'Initiatives main list'!I41</f>
        <v>http://www.ellenmacarthurfoundation.org/</v>
      </c>
    </row>
    <row r="42" spans="1:2" ht="30" x14ac:dyDescent="0.25">
      <c r="A42" s="4" t="str">
        <f>'Initiatives main list'!A42</f>
        <v>Employee Share Ownership Centre (ESOP)</v>
      </c>
      <c r="B42" s="4" t="str">
        <f>'Initiatives main list'!I42</f>
        <v>http://www.esopcentre.com/</v>
      </c>
    </row>
    <row r="43" spans="1:2" ht="30" x14ac:dyDescent="0.25">
      <c r="A43" s="4" t="str">
        <f>'Initiatives main list'!A43</f>
        <v>Environmental Law Service (Frank Bold Society?)</v>
      </c>
      <c r="B43" s="4" t="str">
        <f>'Initiatives main list'!I43</f>
        <v>http://en.eps.cz/our-work/campaign/purpose-corporation</v>
      </c>
    </row>
    <row r="44" spans="1:2" x14ac:dyDescent="0.25">
      <c r="A44" s="4" t="str">
        <f>'Initiatives main list'!A44</f>
        <v>Equality Trust</v>
      </c>
      <c r="B44" s="4" t="str">
        <f>'Initiatives main list'!I44</f>
        <v>http://www.equalitytrust.org.uk/</v>
      </c>
    </row>
    <row r="45" spans="1:2" ht="30" x14ac:dyDescent="0.25">
      <c r="A45" s="4" t="str">
        <f>'Initiatives main list'!A45</f>
        <v>Eradicating Ecocide Global Initiative</v>
      </c>
      <c r="B45" s="4" t="str">
        <f>'Initiatives main list'!I45</f>
        <v>http://eradicatingecocide.com/</v>
      </c>
    </row>
    <row r="46" spans="1:2" x14ac:dyDescent="0.25">
      <c r="A46" s="4" t="str">
        <f>'Initiatives main list'!A46</f>
        <v>Escondido Framework</v>
      </c>
      <c r="B46" s="4" t="str">
        <f>'Initiatives main list'!I46</f>
        <v>http://www.escondidoframework.com/</v>
      </c>
    </row>
    <row r="47" spans="1:2" ht="30" x14ac:dyDescent="0.25">
      <c r="A47" s="4" t="str">
        <f>'Initiatives main list'!A47</f>
        <v>European Coalition for Corporate Justice (ECCJ)</v>
      </c>
      <c r="B47" s="4" t="str">
        <f>'Initiatives main list'!I47</f>
        <v>http://www.corporatejustice.org/</v>
      </c>
    </row>
    <row r="48" spans="1:2" x14ac:dyDescent="0.25">
      <c r="A48" s="4" t="str">
        <f>'Initiatives main list'!A48</f>
        <v>Finance Innovation Lab</v>
      </c>
      <c r="B48" s="4" t="str">
        <f>'Initiatives main list'!I48</f>
        <v>http://thefinancelab.org/</v>
      </c>
    </row>
    <row r="49" spans="1:2" ht="30" x14ac:dyDescent="0.25">
      <c r="A49" s="4" t="str">
        <f>'Initiatives main list'!A49</f>
        <v>Financial Reporting Council</v>
      </c>
      <c r="B49" s="4" t="str">
        <f>'Initiatives main list'!I49</f>
        <v>https://www.frc.org.uk/Our-Work/Codes-Standards/Corporate-governance/UK-Stewardship-Code.aspx</v>
      </c>
    </row>
    <row r="50" spans="1:2" ht="60" x14ac:dyDescent="0.25">
      <c r="A50" s="4" t="str">
        <f>'Initiatives main list'!A50</f>
        <v>The Fortune at the Bottom of the Pyramid</v>
      </c>
      <c r="B50" s="4" t="str">
        <f>'Initiatives main list'!I50</f>
        <v>http://www.amazon.co.uk/Fortune-Bottom-Pyramid-Eradicating-Poverty-ebook/dp/B000P28WC6/ref=sr_1_1?s=books&amp;ie=UTF8&amp;qid=1399112361&amp;sr=1-1</v>
      </c>
    </row>
    <row r="51" spans="1:2" x14ac:dyDescent="0.25">
      <c r="A51" s="4" t="str">
        <f>'Initiatives main list'!A51</f>
        <v>Forum for the Future</v>
      </c>
      <c r="B51" s="4" t="str">
        <f>'Initiatives main list'!I51</f>
        <v>http://www.forumforthefuture.org/</v>
      </c>
    </row>
    <row r="52" spans="1:2" x14ac:dyDescent="0.25">
      <c r="A52" s="4" t="str">
        <f>'Initiatives main list'!A52</f>
        <v>Fourth Sector</v>
      </c>
      <c r="B52" s="4" t="str">
        <f>'Initiatives main list'!I52</f>
        <v>http://www.fourthsector.net/</v>
      </c>
    </row>
    <row r="53" spans="1:2" ht="30" x14ac:dyDescent="0.25">
      <c r="A53" s="4" t="str">
        <f>'Initiatives main list'!A53</f>
        <v>Generation: Sustainable capitalism</v>
      </c>
      <c r="B53" s="4" t="str">
        <f>'Initiatives main list'!I53</f>
        <v>http://genfound.org/</v>
      </c>
    </row>
    <row r="54" spans="1:2" ht="30" x14ac:dyDescent="0.25">
      <c r="A54" s="4" t="str">
        <f>'Initiatives main list'!A54</f>
        <v>Global Alliance for Banking on Values</v>
      </c>
      <c r="B54" s="4" t="str">
        <f>'Initiatives main list'!I54</f>
        <v>http://www.gabv.org/</v>
      </c>
    </row>
    <row r="55" spans="1:2" x14ac:dyDescent="0.25">
      <c r="A55" s="4" t="str">
        <f>'Initiatives main list'!A55</f>
        <v>Global Drucker Forum 2014</v>
      </c>
      <c r="B55" s="4" t="str">
        <f>'Initiatives main list'!I55</f>
        <v>http://www.druckerforum.org/</v>
      </c>
    </row>
    <row r="56" spans="1:2" ht="30" x14ac:dyDescent="0.25">
      <c r="A56" s="4" t="str">
        <f>'Initiatives main list'!A56</f>
        <v>Global Impact Investing Rating Fund (GIIRS)</v>
      </c>
      <c r="B56" s="4" t="str">
        <f>'Initiatives main list'!I56</f>
        <v>http://giirs.org/</v>
      </c>
    </row>
    <row r="57" spans="1:2" ht="30" x14ac:dyDescent="0.25">
      <c r="A57" s="4" t="str">
        <f>'Initiatives main list'!A57</f>
        <v>Global Investor Coalition on Climate Change</v>
      </c>
      <c r="B57" s="4" t="str">
        <f>'Initiatives main list'!I57</f>
        <v>http://globalinvestorcoalition.org/</v>
      </c>
    </row>
    <row r="58" spans="1:2" x14ac:dyDescent="0.25">
      <c r="A58" s="4" t="str">
        <f>'Initiatives main list'!A58</f>
        <v>Global Reporting Initiative</v>
      </c>
      <c r="B58" s="4" t="str">
        <f>'Initiatives main list'!I58</f>
        <v>https://www.globalreporting.org/Pages/default.aspx</v>
      </c>
    </row>
    <row r="59" spans="1:2" ht="30" x14ac:dyDescent="0.25">
      <c r="A59" s="4" t="str">
        <f>'Initiatives main list'!A59</f>
        <v>Globally Responsible Leadership Initiative</v>
      </c>
      <c r="B59" s="4" t="str">
        <f>'Initiatives main list'!I59</f>
        <v>http://www.grli.org/</v>
      </c>
    </row>
    <row r="60" spans="1:2" x14ac:dyDescent="0.25">
      <c r="A60" s="4" t="str">
        <f>'Initiatives main list'!A60</f>
        <v>Global Shapers Community</v>
      </c>
      <c r="B60" s="4" t="str">
        <f>'Initiatives main list'!I60</f>
        <v>http://www.globalshapers.org/shapers/adam-grodecki</v>
      </c>
    </row>
    <row r="61" spans="1:2" ht="45" x14ac:dyDescent="0.25">
      <c r="A61" s="4" t="str">
        <f>'Initiatives main list'!A61</f>
        <v>Global Sustainability Institute (Anglia Ruskin University)</v>
      </c>
      <c r="B61" s="4" t="str">
        <f>'Initiatives main list'!I61</f>
        <v>http://www.anglia.ac.uk/ruskin/en/home/microsites/global_sustainability_institute/our_research/resource_management.Maincontent.0009.file.tmp/A5%20GRO%20Note.pdf</v>
      </c>
    </row>
    <row r="62" spans="1:2" ht="30" x14ac:dyDescent="0.25">
      <c r="A62" s="4" t="str">
        <f>'Initiatives main list'!A62</f>
        <v>Global Sustainability Investment Alliance</v>
      </c>
      <c r="B62" s="4" t="str">
        <f>'Initiatives main list'!I62</f>
        <v>http://www.gsi-alliance.org/</v>
      </c>
    </row>
    <row r="63" spans="1:2" x14ac:dyDescent="0.25">
      <c r="A63" s="4" t="str">
        <f>'Initiatives main list'!A63</f>
        <v>Global Union for sustainability</v>
      </c>
      <c r="B63" s="4" t="str">
        <f>'Initiatives main list'!I63</f>
        <v>http://www.globalunionforsustainability.org/en/</v>
      </c>
    </row>
    <row r="64" spans="1:2" x14ac:dyDescent="0.25">
      <c r="A64" s="4" t="str">
        <f>'Initiatives main list'!A64</f>
        <v>Green Alliance</v>
      </c>
      <c r="B64" s="4" t="str">
        <f>'Initiatives main list'!I64</f>
        <v>http://www.green-alliance.org.uk/</v>
      </c>
    </row>
    <row r="65" spans="1:2" x14ac:dyDescent="0.25">
      <c r="A65" s="4" t="str">
        <f>'Initiatives main list'!A65</f>
        <v>Green New Deal Group</v>
      </c>
      <c r="B65" s="4" t="str">
        <f>'Initiatives main list'!I65</f>
        <v>http://www.greennewdealgroup.org/</v>
      </c>
    </row>
    <row r="66" spans="1:2" x14ac:dyDescent="0.25">
      <c r="A66" s="4" t="str">
        <f>'Initiatives main list'!A66</f>
        <v>Gross National Happiness (Bhutan)</v>
      </c>
      <c r="B66" s="4" t="str">
        <f>'Initiatives main list'!I66</f>
        <v>http://www.grossnationalhappiness.com/</v>
      </c>
    </row>
    <row r="67" spans="1:2" ht="30" x14ac:dyDescent="0.25">
      <c r="A67" s="4" t="str">
        <f>'Initiatives main list'!A67</f>
        <v>Haas Center for Responsible Business</v>
      </c>
      <c r="B67" s="4" t="str">
        <f>'Initiatives main list'!I67</f>
        <v>http://responsiblebusiness.haas.berkeley.edu/</v>
      </c>
    </row>
    <row r="68" spans="1:2" x14ac:dyDescent="0.25">
      <c r="A68" s="4" t="str">
        <f>'Initiatives main list'!A68</f>
        <v>Harvard MBA oath</v>
      </c>
      <c r="B68" s="4" t="str">
        <f>'Initiatives main list'!I68</f>
        <v>http://mbaoath.org/</v>
      </c>
    </row>
    <row r="69" spans="1:2" x14ac:dyDescent="0.25">
      <c r="A69" s="4" t="str">
        <f>'Initiatives main list'!A69</f>
        <v>Henry Jackson Initiative</v>
      </c>
      <c r="B69" s="4" t="str">
        <f>'Initiatives main list'!I69</f>
        <v>http://henryjacksoninitiative.org/</v>
      </c>
    </row>
    <row r="70" spans="1:2" x14ac:dyDescent="0.25">
      <c r="A70" s="4" t="str">
        <f>'Initiatives main list'!A70</f>
        <v>Industry Policy Forum</v>
      </c>
      <c r="B70" s="4" t="str">
        <f>'Initiatives main list'!I70</f>
        <v>None</v>
      </c>
    </row>
    <row r="71" spans="1:2" x14ac:dyDescent="0.25">
      <c r="A71" s="4" t="str">
        <f>'Initiatives main list'!A71</f>
        <v>Institute for Global Ethics</v>
      </c>
      <c r="B71" s="4" t="str">
        <f>'Initiatives main list'!I71</f>
        <v>http://www.globalethics.org/</v>
      </c>
    </row>
    <row r="72" spans="1:2" ht="30" x14ac:dyDescent="0.25">
      <c r="A72" s="4" t="str">
        <f>'Initiatives main list'!A72</f>
        <v>Institute for Human Rights and Busness</v>
      </c>
      <c r="B72" s="4" t="str">
        <f>'Initiatives main list'!I72</f>
        <v>http://www.ihrb.org/</v>
      </c>
    </row>
    <row r="73" spans="1:2" ht="30" x14ac:dyDescent="0.25">
      <c r="A73" s="4" t="str">
        <f>'Initiatives main list'!A73</f>
        <v>Institute for New Economic Thinking</v>
      </c>
      <c r="B73" s="4" t="str">
        <f>'Initiatives main list'!I73</f>
        <v>http://ineteconomics.org/about</v>
      </c>
    </row>
    <row r="74" spans="1:2" x14ac:dyDescent="0.25">
      <c r="A74" s="4" t="str">
        <f>'Initiatives main list'!A74</f>
        <v>Institute of Business Ethics</v>
      </c>
      <c r="B74" s="4" t="str">
        <f>'Initiatives main list'!I74</f>
        <v>http://www.ibe.org.uk/</v>
      </c>
    </row>
    <row r="75" spans="1:2" x14ac:dyDescent="0.25">
      <c r="A75" s="4" t="str">
        <f>'Initiatives main list'!A75</f>
        <v>Integrated reporting</v>
      </c>
      <c r="B75" s="4" t="str">
        <f>'Initiatives main list'!I75</f>
        <v>http://www.theiirc.org/</v>
      </c>
    </row>
    <row r="76" spans="1:2" ht="30" x14ac:dyDescent="0.25">
      <c r="A76" s="4" t="str">
        <f>'Initiatives main list'!A76</f>
        <v>Kay, John 2012</v>
      </c>
      <c r="B76" s="4" t="str">
        <f>'Initiatives main list'!I76</f>
        <v>http://news.bis.gov.uk/Press-Releases/Kay-review-sets-out-measures-to-transform-UK-equity-markets-67d81.aspx</v>
      </c>
    </row>
    <row r="77" spans="1:2" x14ac:dyDescent="0.25">
      <c r="A77" s="4" t="str">
        <f>'Initiatives main list'!A77</f>
        <v>Living Economies Forum</v>
      </c>
      <c r="B77" s="4" t="str">
        <f>'Initiatives main list'!I77</f>
        <v>http://livingeconomiesforum.org/</v>
      </c>
    </row>
    <row r="78" spans="1:2" x14ac:dyDescent="0.25">
      <c r="A78" s="4" t="str">
        <f>'Initiatives main list'!A78</f>
        <v>Living Wage Foundation</v>
      </c>
      <c r="B78" s="4" t="str">
        <f>'Initiatives main list'!I78</f>
        <v>http://livingwage.org.uk/</v>
      </c>
    </row>
    <row r="79" spans="1:2" x14ac:dyDescent="0.25">
      <c r="A79" s="4" t="str">
        <f>'Initiatives main list'!A79</f>
        <v>Long Finance</v>
      </c>
      <c r="B79" s="4" t="str">
        <f>'Initiatives main list'!I79</f>
        <v>http://www.longfinance.net/</v>
      </c>
    </row>
    <row r="80" spans="1:2" x14ac:dyDescent="0.25">
      <c r="A80" s="4" t="str">
        <f>'Initiatives main list'!A80</f>
        <v>Long-term investors club</v>
      </c>
      <c r="B80" s="4" t="str">
        <f>'Initiatives main list'!I80</f>
        <v xml:space="preserve">http://www.ltic.org/ </v>
      </c>
    </row>
    <row r="81" spans="1:2" ht="30" x14ac:dyDescent="0.25">
      <c r="A81" s="4" t="str">
        <f>'Initiatives main list'!A81</f>
        <v>Lord Mayor's conference Nov 2011</v>
      </c>
      <c r="B81" s="4" t="str">
        <f>'Initiatives main list'!I81</f>
        <v>http://www.icaew.com/~/media/Files/Technical/Ethics/trust-and-values-city-conference-287-11-2011.pdf</v>
      </c>
    </row>
    <row r="82" spans="1:2" ht="30" x14ac:dyDescent="0.25">
      <c r="A82" s="4" t="str">
        <f>'Initiatives main list'!A82</f>
        <v xml:space="preserve">Loyalty Rewards </v>
      </c>
      <c r="B82" s="4" t="str">
        <f>'Initiatives main list'!I82</f>
        <v>http://www.rijpm.com/pre_reading_files/Jane_Ambachtsheer_Loyalty_rewards_project_31_May.pdf</v>
      </c>
    </row>
    <row r="83" spans="1:2" x14ac:dyDescent="0.25">
      <c r="A83" s="4" t="str">
        <f>'Initiatives main list'!A83</f>
        <v>Marathon Club (UN PRI)</v>
      </c>
      <c r="B83" s="4" t="str">
        <f>'Initiatives main list'!I83</f>
        <v>http://www.unpri.org/the-marathon-club</v>
      </c>
    </row>
    <row r="84" spans="1:2" x14ac:dyDescent="0.25">
      <c r="A84" s="4" t="str">
        <f>'Initiatives main list'!A84</f>
        <v>McKinsey Long Term Capitalism</v>
      </c>
      <c r="B84" s="4" t="str">
        <f>'Initiatives main list'!I84</f>
        <v>http://www.mckinsey.com/features/capitalism</v>
      </c>
    </row>
    <row r="85" spans="1:2" ht="30" x14ac:dyDescent="0.25">
      <c r="A85" s="4" t="str">
        <f>'Initiatives main list'!A85</f>
        <v>Martin Prosperity Institute, Rotman School Toronto</v>
      </c>
      <c r="B85" s="4" t="str">
        <f>'Initiatives main list'!I85</f>
        <v>http://martinprosperity.org/</v>
      </c>
    </row>
    <row r="86" spans="1:2" x14ac:dyDescent="0.25">
      <c r="A86" s="4" t="str">
        <f>'Initiatives main list'!A86</f>
        <v>Natural Step</v>
      </c>
      <c r="B86" s="4" t="str">
        <f>'Initiatives main list'!I86</f>
        <v>http://www.naturalstep.org/</v>
      </c>
    </row>
    <row r="87" spans="1:2" ht="30" x14ac:dyDescent="0.25">
      <c r="A87" s="4" t="str">
        <f>'Initiatives main list'!A87</f>
        <v>Network for sustainable financial markets</v>
      </c>
      <c r="B87" s="4" t="str">
        <f>'Initiatives main list'!I87</f>
        <v>http://www.sustainablefinancialmarkets.net/</v>
      </c>
    </row>
    <row r="88" spans="1:2" x14ac:dyDescent="0.25">
      <c r="A88" s="4" t="str">
        <f>'Initiatives main list'!A88</f>
        <v>New Climate Economy</v>
      </c>
      <c r="B88" s="4" t="str">
        <f>'Initiatives main list'!I88</f>
        <v>http://newclimateeconomy.net/</v>
      </c>
    </row>
    <row r="89" spans="1:2" ht="45" x14ac:dyDescent="0.25">
      <c r="A89" s="4" t="str">
        <f>'Initiatives main list'!A89</f>
        <v>nef (New Economics Foundation in UK, New Economics Institute in US)</v>
      </c>
      <c r="B89" s="4" t="str">
        <f>'Initiatives main list'!I89</f>
        <v>http://www.neweconomics.org/</v>
      </c>
    </row>
    <row r="90" spans="1:2" x14ac:dyDescent="0.25">
      <c r="A90" s="4" t="str">
        <f>'Initiatives main list'!A90</f>
        <v>New Economy Working Group</v>
      </c>
      <c r="B90" s="4" t="str">
        <f>'Initiatives main list'!I90</f>
        <v>http://www.neweconomyworkinggroup.org/</v>
      </c>
    </row>
    <row r="91" spans="1:2" x14ac:dyDescent="0.25">
      <c r="A91" s="4" t="str">
        <f>'Initiatives main list'!A91</f>
        <v>OECD</v>
      </c>
      <c r="B91" s="4" t="str">
        <f>'Initiatives main list'!I91</f>
        <v>http://www.oecdbetterlifeindex.org/</v>
      </c>
    </row>
    <row r="92" spans="1:2" x14ac:dyDescent="0.25">
      <c r="A92" s="4" t="str">
        <f>'Initiatives main list'!A92</f>
        <v>Ownership commission 2012</v>
      </c>
      <c r="B92" s="4" t="str">
        <f>'Initiatives main list'!I92</f>
        <v>http://www.ownershipcomm.org/</v>
      </c>
    </row>
    <row r="93" spans="1:2" ht="30" x14ac:dyDescent="0.25">
      <c r="A93" s="4" t="str">
        <f>'Initiatives main list'!A93</f>
        <v>Oxford Martin Commission for Future Generations</v>
      </c>
      <c r="B93" s="4" t="str">
        <f>'Initiatives main list'!I93</f>
        <v>http://www.oxfordmartin.ox.ac.uk/commission</v>
      </c>
    </row>
    <row r="94" spans="1:2" x14ac:dyDescent="0.25">
      <c r="A94" s="4" t="str">
        <f>'Initiatives main list'!A94</f>
        <v>Positive money</v>
      </c>
      <c r="B94" s="4" t="str">
        <f>'Initiatives main list'!I94</f>
        <v>http://www.positivemoney.org/</v>
      </c>
    </row>
    <row r="95" spans="1:2" x14ac:dyDescent="0.25">
      <c r="A95" s="4" t="str">
        <f>'Initiatives main list'!A95</f>
        <v>Post-Crash Economics Society</v>
      </c>
      <c r="B95" s="4" t="str">
        <f>'Initiatives main list'!I95</f>
        <v>http://www.post-crasheconomics.com/</v>
      </c>
    </row>
    <row r="96" spans="1:2" x14ac:dyDescent="0.25">
      <c r="A96" s="4" t="str">
        <f>'Initiatives main list'!A96</f>
        <v>Post growth</v>
      </c>
      <c r="B96" s="4" t="str">
        <f>'Initiatives main list'!I96</f>
        <v>http://postgrowth.org/</v>
      </c>
    </row>
    <row r="97" spans="1:2" ht="30" x14ac:dyDescent="0.25">
      <c r="A97" s="4" t="str">
        <f>'Initiatives main list'!A97</f>
        <v>Prince's Accounting for Sustainability project</v>
      </c>
      <c r="B97" s="4" t="str">
        <f>'Initiatives main list'!I97</f>
        <v>http://www.accountingforsustainability.org/</v>
      </c>
    </row>
    <row r="98" spans="1:2" x14ac:dyDescent="0.25">
      <c r="A98" s="4" t="str">
        <f>'Initiatives main list'!A98</f>
        <v>Real Economy Lab</v>
      </c>
      <c r="B98" s="4" t="str">
        <f>'Initiatives main list'!I98</f>
        <v>http://flourishingenterprise.org/real-economy-lab</v>
      </c>
    </row>
    <row r="99" spans="1:2" ht="30" x14ac:dyDescent="0.25">
      <c r="A99" s="4" t="str">
        <f>'Initiatives main list'!A99</f>
        <v>Relationships Global, Relationships Foundation</v>
      </c>
      <c r="B99" s="4" t="str">
        <f>'Initiatives main list'!I99</f>
        <v>http://relationshipsglobal.net/Web/</v>
      </c>
    </row>
    <row r="100" spans="1:2" x14ac:dyDescent="0.25">
      <c r="A100" s="4" t="str">
        <f>'Initiatives main list'!A100</f>
        <v>Resolution Foundation</v>
      </c>
      <c r="B100" s="4" t="str">
        <f>'Initiatives main list'!I100</f>
        <v>http://www.resolutionfoundation.org/</v>
      </c>
    </row>
    <row r="101" spans="1:2" x14ac:dyDescent="0.25">
      <c r="A101" s="4" t="str">
        <f>'Initiatives main list'!A101</f>
        <v>Responsible100</v>
      </c>
      <c r="B101" s="4" t="str">
        <f>'Initiatives main list'!I101</f>
        <v>http://www.responsible100.com/</v>
      </c>
    </row>
    <row r="102" spans="1:2" x14ac:dyDescent="0.25">
      <c r="A102" s="4" t="str">
        <f>'Initiatives main list'!A102</f>
        <v>Share Action</v>
      </c>
      <c r="B102" s="4" t="str">
        <f>'Initiatives main list'!I102</f>
        <v>http://shareaction.org/</v>
      </c>
    </row>
    <row r="103" spans="1:2" x14ac:dyDescent="0.25">
      <c r="A103" s="4" t="str">
        <f>'Initiatives main list'!A103</f>
        <v>Spiritual Capital Foundation</v>
      </c>
      <c r="B103" s="4" t="str">
        <f>'Initiatives main list'!I103</f>
        <v>http://www.spiritual-capital.org/</v>
      </c>
    </row>
    <row r="104" spans="1:2" x14ac:dyDescent="0.25">
      <c r="A104" s="4" t="str">
        <f>'Initiatives main list'!A104</f>
        <v>St Pauls institute</v>
      </c>
      <c r="B104" s="4" t="str">
        <f>'Initiatives main list'!I104</f>
        <v>http://www.stpaulsinstitute.org.uk/</v>
      </c>
    </row>
    <row r="105" spans="1:2" x14ac:dyDescent="0.25">
      <c r="A105" s="4" t="str">
        <f>'Initiatives main list'!A105</f>
        <v>Stakeholder Forum</v>
      </c>
      <c r="B105" s="4" t="str">
        <f>'Initiatives main list'!I105</f>
        <v>http://www.stakeholderforum.org/sf/</v>
      </c>
    </row>
    <row r="106" spans="1:2" ht="30" x14ac:dyDescent="0.25">
      <c r="A106" s="4" t="str">
        <f>'Initiatives main list'!A106</f>
        <v>Sustainability Accounting Standards Board</v>
      </c>
      <c r="B106" s="4" t="str">
        <f>'Initiatives main list'!I106</f>
        <v>http://www.sasb.org/</v>
      </c>
    </row>
    <row r="107" spans="1:2" x14ac:dyDescent="0.25">
      <c r="A107" s="4" t="str">
        <f>'Initiatives main list'!A107</f>
        <v>Sustainable brands</v>
      </c>
      <c r="B107" s="4" t="str">
        <f>'Initiatives main list'!I107</f>
        <v>http://www.sustainablebrands.com/</v>
      </c>
    </row>
    <row r="108" spans="1:2" ht="30" x14ac:dyDescent="0.25">
      <c r="A108" s="4" t="str">
        <f>'Initiatives main list'!A108</f>
        <v>Sustainable Companies project</v>
      </c>
      <c r="B108" s="4" t="str">
        <f>'Initiatives main list'!I108</f>
        <v>http://www.jus.uio.no/ifp/english/research/projects/sustainable-companies/</v>
      </c>
    </row>
    <row r="109" spans="1:2" ht="30" x14ac:dyDescent="0.25">
      <c r="A109" s="4" t="str">
        <f>'Initiatives main list'!A109</f>
        <v>Sustainable Stock Exchanges Initiative</v>
      </c>
      <c r="B109" s="4" t="str">
        <f>'Initiatives main list'!I109</f>
        <v>http://www.sseinitiative.org/</v>
      </c>
    </row>
    <row r="110" spans="1:2" ht="30" x14ac:dyDescent="0.25">
      <c r="A110" s="4" t="str">
        <f>'Initiatives main list'!A110</f>
        <v>TEEB: The Economics of Ecosystems &amp; Biodiversity</v>
      </c>
      <c r="B110" s="4" t="str">
        <f>'Initiatives main list'!I110</f>
        <v>http://www.teebweb.org/</v>
      </c>
    </row>
    <row r="111" spans="1:2" x14ac:dyDescent="0.25">
      <c r="A111" s="4" t="str">
        <f>'Initiatives main list'!A111</f>
        <v>Tellus Mater</v>
      </c>
      <c r="B111" s="4" t="str">
        <f>'Initiatives main list'!I111</f>
        <v>http://www.tellusmater.org.uk/</v>
      </c>
    </row>
    <row r="112" spans="1:2" x14ac:dyDescent="0.25">
      <c r="A112" s="4" t="str">
        <f>'Initiatives main list'!A112</f>
        <v>Tobin Project</v>
      </c>
      <c r="B112" s="4" t="str">
        <f>'Initiatives main list'!I112</f>
        <v>http://www.tobinproject.org/home</v>
      </c>
    </row>
    <row r="113" spans="1:2" x14ac:dyDescent="0.25">
      <c r="A113" s="4" t="str">
        <f>'Initiatives main list'!A113</f>
        <v>Together in search of capitalism2.0</v>
      </c>
      <c r="B113" s="4" t="str">
        <f>'Initiatives main list'!I113</f>
        <v>http://ecoopportunity.net/the-capitalism-2-0-project/</v>
      </c>
    </row>
    <row r="114" spans="1:2" x14ac:dyDescent="0.25">
      <c r="A114" s="4" t="str">
        <f>'Initiatives main list'!A114</f>
        <v>Tomorrow's company</v>
      </c>
      <c r="B114" s="4" t="str">
        <f>'Initiatives main list'!I114</f>
        <v>http://www.tomorrowscompany.com/</v>
      </c>
    </row>
    <row r="115" spans="1:2" ht="45" x14ac:dyDescent="0.25">
      <c r="A115" s="4" t="str">
        <f>'Initiatives main list'!A115</f>
        <v>Tomorrows Company</v>
      </c>
      <c r="B115" s="4" t="str">
        <f>'Initiatives main list'!I115</f>
        <v>http://www.mazars.co.uk/Home/Your-needs/Listed-and-large-corporate/Business-in-Society/Business-in-Society-The-Board-Charter</v>
      </c>
    </row>
    <row r="116" spans="1:2" x14ac:dyDescent="0.25">
      <c r="A116" s="4" t="str">
        <f>'Initiatives main list'!A116</f>
        <v>The 300 club</v>
      </c>
      <c r="B116" s="4" t="str">
        <f>'Initiatives main list'!I116</f>
        <v>www.the300club.org</v>
      </c>
    </row>
    <row r="117" spans="1:2" x14ac:dyDescent="0.25">
      <c r="A117" s="4" t="str">
        <f>'Initiatives main list'!A117</f>
        <v>Transparency International</v>
      </c>
      <c r="B117" s="4" t="str">
        <f>'Initiatives main list'!I117</f>
        <v>http://www.transparency.org.uk/</v>
      </c>
    </row>
    <row r="118" spans="1:2" x14ac:dyDescent="0.25">
      <c r="A118" s="4" t="str">
        <f>'Initiatives main list'!A118</f>
        <v>Trucost</v>
      </c>
      <c r="B118" s="4" t="str">
        <f>'Initiatives main list'!I118</f>
        <v>http://www.trucost.com/</v>
      </c>
    </row>
    <row r="119" spans="1:2" ht="30" x14ac:dyDescent="0.25">
      <c r="A119" s="4" t="str">
        <f>'Initiatives main list'!A119</f>
        <v>UN Environment Programme Finance Initiative</v>
      </c>
      <c r="B119" s="4" t="str">
        <f>'Initiatives main list'!I119</f>
        <v>http://www.unpri.org/</v>
      </c>
    </row>
    <row r="120" spans="1:2" ht="30" x14ac:dyDescent="0.25">
      <c r="A120" s="4" t="str">
        <f>'Initiatives main list'!A120</f>
        <v>UN Environment Programme Finance Initiative</v>
      </c>
      <c r="B120" s="4" t="str">
        <f>'Initiatives main list'!I120</f>
        <v>http://www.unepfi.org/psi/</v>
      </c>
    </row>
    <row r="121" spans="1:2" ht="30" x14ac:dyDescent="0.25">
      <c r="A121" s="4" t="str">
        <f>'Initiatives main list'!A121</f>
        <v>UN Environment Programme Finance Initiative</v>
      </c>
      <c r="B121" s="4" t="str">
        <f>'Initiatives main list'!I121</f>
        <v>http://www.unepfi.org/work_streams/investment/amwg</v>
      </c>
    </row>
    <row r="122" spans="1:2" ht="30" x14ac:dyDescent="0.25">
      <c r="A122" s="4" t="str">
        <f>'Initiatives main list'!A122</f>
        <v>UN Environment Programme</v>
      </c>
      <c r="B122" s="4" t="str">
        <f>'Initiatives main list'!I122</f>
        <v>http://www.unep.org/newscentre/Default.aspx?DocumentId=2758&amp;ArticleId=10698</v>
      </c>
    </row>
    <row r="123" spans="1:2" ht="30" x14ac:dyDescent="0.25">
      <c r="A123" s="4" t="str">
        <f>'Initiatives main list'!A123</f>
        <v>UN Global Compact Ten Principles</v>
      </c>
      <c r="B123" s="4" t="str">
        <f>'Initiatives main list'!I123</f>
        <v>http://www.unglobalcompact.org/abouttheGc/TheTenprinciples/index.html</v>
      </c>
    </row>
    <row r="124" spans="1:2" ht="30" x14ac:dyDescent="0.25">
      <c r="A124" s="4" t="str">
        <f>'Initiatives main list'!A124</f>
        <v>UNGC Accenture 2013</v>
      </c>
      <c r="B124" s="4" t="str">
        <f>'Initiatives main list'!I124</f>
        <v>http://www.accenture.com/microsites/ungc-ceo-study/Pages/home.aspx</v>
      </c>
    </row>
    <row r="125" spans="1:2" x14ac:dyDescent="0.25">
      <c r="A125" s="4" t="str">
        <f>'Initiatives main list'!A125</f>
        <v>UN PRME</v>
      </c>
      <c r="B125" s="4" t="str">
        <f>'Initiatives main list'!I125</f>
        <v>http://www.unprme.org/</v>
      </c>
    </row>
    <row r="126" spans="1:2" x14ac:dyDescent="0.25">
      <c r="A126" s="4" t="str">
        <f>'Initiatives main list'!A126</f>
        <v>Volans Breakthrough Capitalism</v>
      </c>
      <c r="B126" s="4" t="str">
        <f>'Initiatives main list'!I126</f>
        <v>http://www.breakthroughcapitalism.com/</v>
      </c>
    </row>
    <row r="127" spans="1:2" x14ac:dyDescent="0.25">
      <c r="A127" s="4" t="str">
        <f>'Initiatives main list'!A127</f>
        <v>We own it</v>
      </c>
      <c r="B127" s="4" t="str">
        <f>'Initiatives main list'!I127</f>
        <v>http://weownit.org.uk</v>
      </c>
    </row>
    <row r="128" spans="1:2" x14ac:dyDescent="0.25">
      <c r="A128" s="4" t="str">
        <f>'Initiatives main list'!A128</f>
        <v>Work Foundation</v>
      </c>
      <c r="B128" s="4" t="str">
        <f>'Initiatives main list'!I128</f>
        <v>http://www.theworkfoundation.com/</v>
      </c>
    </row>
    <row r="129" spans="1:2" x14ac:dyDescent="0.25">
      <c r="A129" s="4" t="str">
        <f>'Initiatives main list'!A129</f>
        <v>World Economic Forum</v>
      </c>
      <c r="B129" s="4" t="str">
        <f>'Initiatives main list'!I129</f>
        <v>http://www3.weforum.org/docs/WEF_GAC_Values_2013.pdf</v>
      </c>
    </row>
    <row r="130" spans="1:2" x14ac:dyDescent="0.25">
      <c r="A130" s="4" t="str">
        <f>'Initiatives main list'!A130</f>
        <v>World Forum Lille</v>
      </c>
      <c r="B130" s="4" t="str">
        <f>'Initiatives main list'!I130</f>
        <v>http://www.worldforum-lille.org/en/</v>
      </c>
    </row>
    <row r="131" spans="1:2" ht="30" x14ac:dyDescent="0.25">
      <c r="A131" s="4" t="str">
        <f>'Initiatives main list'!A131</f>
        <v>World Business Council for Sustainable Development</v>
      </c>
      <c r="B131" s="4" t="str">
        <f>'Initiatives main list'!I131</f>
        <v>http://www.wbcsd.org/home.aspx</v>
      </c>
    </row>
  </sheetData>
  <printOptions gridLines="1"/>
  <pageMargins left="0.62992125984251968" right="0.23622047244094491" top="0.74803149606299213" bottom="0.74803149606299213" header="0.31496062992125984" footer="0.31496062992125984"/>
  <pageSetup paperSize="9" orientation="portrait" verticalDpi="0" r:id="rId1"/>
  <headerFooter>
    <oddHeader>&amp;L&amp;"-,Bold"&amp;14THE CRANFIELD TAXONOMY October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workbookViewId="0">
      <pane ySplit="2" topLeftCell="A3" activePane="bottomLeft" state="frozen"/>
      <selection pane="bottomLeft"/>
    </sheetView>
  </sheetViews>
  <sheetFormatPr defaultRowHeight="15" x14ac:dyDescent="0.25"/>
  <cols>
    <col min="1" max="1" width="32.28515625" style="4" customWidth="1"/>
    <col min="2" max="2" width="12.42578125" style="4" customWidth="1"/>
    <col min="3" max="3" width="17" style="4" customWidth="1"/>
    <col min="4" max="4" width="18.85546875" style="4" customWidth="1"/>
    <col min="5" max="5" width="13.7109375" style="4" customWidth="1"/>
    <col min="6" max="6" width="16.7109375" style="4" customWidth="1"/>
    <col min="7" max="16384" width="9.140625" style="7"/>
  </cols>
  <sheetData>
    <row r="1" spans="1:6" x14ac:dyDescent="0.25">
      <c r="A1" s="6" t="s">
        <v>658</v>
      </c>
      <c r="B1" s="7"/>
      <c r="C1" s="7"/>
      <c r="D1" s="7"/>
      <c r="E1" s="7"/>
      <c r="F1" s="7"/>
    </row>
    <row r="2" spans="1:6" s="6" customFormat="1" ht="33.75" customHeight="1" x14ac:dyDescent="0.25">
      <c r="A2" s="2" t="str">
        <f>'Initiatives main list'!A2</f>
        <v>Name</v>
      </c>
      <c r="B2" s="2" t="str">
        <f>'Initiatives main list'!C2</f>
        <v>Who?</v>
      </c>
      <c r="C2" s="2" t="str">
        <f>'Initiatives main list'!D2</f>
        <v>What? Cluster</v>
      </c>
      <c r="D2" s="2" t="str">
        <f>'Initiatives main list'!E2</f>
        <v>What? PESTLE category</v>
      </c>
      <c r="E2" s="2" t="str">
        <f>'Initiatives main list'!F2</f>
        <v>Why?</v>
      </c>
      <c r="F2" s="2" t="str">
        <f>'Initiatives main list'!G2</f>
        <v>How?</v>
      </c>
    </row>
    <row r="3" spans="1:6" ht="30" x14ac:dyDescent="0.25">
      <c r="A3" s="4" t="str">
        <f>'Initiatives main list'!A3</f>
        <v>ABIS Academy of Business in Society</v>
      </c>
      <c r="B3" s="4" t="str">
        <f>'Initiatives main list'!C3</f>
        <v>Business Academic</v>
      </c>
      <c r="C3" s="4">
        <f>'Initiatives main list'!D3</f>
        <v>0</v>
      </c>
      <c r="D3" s="4" t="str">
        <f>'Initiatives main list'!E3</f>
        <v>Societal3: business &amp; society</v>
      </c>
      <c r="E3" s="4" t="str">
        <f>'Initiatives main list'!F3</f>
        <v>Network</v>
      </c>
      <c r="F3" s="4" t="str">
        <f>'Initiatives main list'!G3</f>
        <v>Evolutionary</v>
      </c>
    </row>
    <row r="4" spans="1:6" ht="45" x14ac:dyDescent="0.25">
      <c r="A4" s="4" t="str">
        <f>'Initiatives main list'!A4</f>
        <v>Aldersgate Group</v>
      </c>
      <c r="B4" s="4" t="str">
        <f>'Initiatives main list'!C4</f>
        <v>Business Civil Society</v>
      </c>
      <c r="C4" s="4" t="str">
        <f>'Initiatives main list'!D4</f>
        <v>Planetary boundaries Inclusivity</v>
      </c>
      <c r="D4" s="4" t="str">
        <f>'Initiatives main list'!E4</f>
        <v>Multi-dimensional</v>
      </c>
      <c r="E4" s="4" t="str">
        <f>'Initiatives main list'!F4</f>
        <v>Knowledge Public policy Advocacy</v>
      </c>
      <c r="F4" s="4" t="str">
        <f>'Initiatives main list'!G4</f>
        <v>Radical</v>
      </c>
    </row>
    <row r="5" spans="1:6" ht="125.25" customHeight="1" x14ac:dyDescent="0.25">
      <c r="A5" s="4" t="str">
        <f>'Initiatives main list'!A5</f>
        <v>Aspen Institute</v>
      </c>
      <c r="B5" s="4" t="str">
        <f>'Initiatives main list'!C5</f>
        <v>Business FinanceCivil Society</v>
      </c>
      <c r="C5" s="4" t="str">
        <f>'Initiatives main list'!D5</f>
        <v>Responsible Behaviour, System stability</v>
      </c>
      <c r="D5" s="4" t="str">
        <f>'Initiatives main list'!E5</f>
        <v>Economic3: short-termism (finance) Economic4: Capital markets, Economic5: inadequate metrics Societal3: disconnect business society</v>
      </c>
      <c r="E5" s="4" t="str">
        <f>'Initiatives main list'!F5</f>
        <v>Operational Network Advocacy</v>
      </c>
      <c r="F5" s="4" t="str">
        <f>'Initiatives main list'!G5</f>
        <v>Evolutionary</v>
      </c>
    </row>
    <row r="6" spans="1:6" ht="30" x14ac:dyDescent="0.25">
      <c r="A6" s="4" t="str">
        <f>'Initiatives main list'!A6</f>
        <v>Australian Conservation Foundation</v>
      </c>
      <c r="B6" s="4" t="str">
        <f>'Initiatives main list'!C6</f>
        <v>Civil Society</v>
      </c>
      <c r="C6" s="4" t="str">
        <f>'Initiatives main list'!D6</f>
        <v>Planetary boundaries</v>
      </c>
      <c r="D6" s="4" t="str">
        <f>'Initiatives main list'!E6</f>
        <v>Economic6: growth &amp; wellbeing</v>
      </c>
      <c r="E6" s="4" t="str">
        <f>'Initiatives main list'!F6</f>
        <v>Advocacy</v>
      </c>
      <c r="F6" s="4" t="str">
        <f>'Initiatives main list'!G6</f>
        <v>Radical</v>
      </c>
    </row>
    <row r="7" spans="1:6" ht="45" x14ac:dyDescent="0.25">
      <c r="A7" s="4" t="str">
        <f>'Initiatives main list'!A7</f>
        <v>Aviva</v>
      </c>
      <c r="B7" s="4" t="str">
        <f>'Initiatives main list'!C7</f>
        <v>Business</v>
      </c>
      <c r="C7" s="4" t="str">
        <f>'Initiatives main list'!D7</f>
        <v>Planetary boundaries</v>
      </c>
      <c r="D7" s="4" t="str">
        <f>'Initiatives main list'!E7</f>
        <v>Environmental3: sustainability reporting</v>
      </c>
      <c r="E7" s="4" t="str">
        <f>'Initiatives main list'!F7</f>
        <v>Advocacy</v>
      </c>
      <c r="F7" s="4" t="str">
        <f>'Initiatives main list'!G7</f>
        <v>Evolutionary</v>
      </c>
    </row>
    <row r="8" spans="1:6" ht="45" x14ac:dyDescent="0.25">
      <c r="A8" s="4" t="str">
        <f>'Initiatives main list'!A8</f>
        <v>B Corporation</v>
      </c>
      <c r="B8" s="4" t="str">
        <f>'Initiatives main list'!C8</f>
        <v>Business</v>
      </c>
      <c r="C8" s="4" t="str">
        <f>'Initiatives main list'!D8</f>
        <v>Inclusivity</v>
      </c>
      <c r="D8" s="4" t="str">
        <f>'Initiatives main list'!E8</f>
        <v>Societal4: business for common good</v>
      </c>
      <c r="E8" s="4" t="str">
        <f>'Initiatives main list'!F8</f>
        <v>Operational Advocacy Standards</v>
      </c>
      <c r="F8" s="4" t="str">
        <f>'Initiatives main list'!G8</f>
        <v>Evolutionary</v>
      </c>
    </row>
    <row r="9" spans="1:6" ht="30" x14ac:dyDescent="0.25">
      <c r="A9" s="4" t="str">
        <f>'Initiatives main list'!A9</f>
        <v>B Team</v>
      </c>
      <c r="B9" s="4" t="str">
        <f>'Initiatives main list'!C9</f>
        <v>Business</v>
      </c>
      <c r="C9" s="4" t="str">
        <f>'Initiatives main list'!D9</f>
        <v>Inclusivity</v>
      </c>
      <c r="D9" s="4" t="str">
        <f>'Initiatives main list'!E9</f>
        <v>Societal4: business for common good</v>
      </c>
      <c r="E9" s="4" t="str">
        <f>'Initiatives main list'!F9</f>
        <v>Advocacy</v>
      </c>
      <c r="F9" s="4" t="str">
        <f>'Initiatives main list'!G9</f>
        <v>Evolutionary</v>
      </c>
    </row>
    <row r="10" spans="1:6" ht="45" x14ac:dyDescent="0.25">
      <c r="A10" s="4" t="str">
        <f>'Initiatives main list'!A10</f>
        <v>BALLE</v>
      </c>
      <c r="B10" s="4" t="str">
        <f>'Initiatives main list'!C10</f>
        <v>Business Civil Society</v>
      </c>
      <c r="C10" s="4" t="str">
        <f>'Initiatives main list'!D10</f>
        <v>Inclusivity</v>
      </c>
      <c r="D10" s="4" t="str">
        <f>'Initiatives main list'!E10</f>
        <v>Economic7: alternative to globalisation</v>
      </c>
      <c r="E10" s="4" t="str">
        <f>'Initiatives main list'!F10</f>
        <v>Network Operational</v>
      </c>
      <c r="F10" s="4" t="str">
        <f>'Initiatives main list'!G10</f>
        <v>Evolutionary</v>
      </c>
    </row>
    <row r="11" spans="1:6" ht="45" x14ac:dyDescent="0.25">
      <c r="A11" s="4" t="str">
        <f>'Initiatives main list'!A11</f>
        <v>Baxendale Ownership</v>
      </c>
      <c r="B11" s="4" t="str">
        <f>'Initiatives main list'!C11</f>
        <v>Business</v>
      </c>
      <c r="C11" s="4" t="str">
        <f>'Initiatives main list'!D11</f>
        <v>Inclusivity</v>
      </c>
      <c r="D11" s="4" t="str">
        <f>'Initiatives main list'!E11</f>
        <v>Economic7: corporate form &amp; ownership</v>
      </c>
      <c r="E11" s="4" t="str">
        <f>'Initiatives main list'!F11</f>
        <v>Operational Advocacy</v>
      </c>
      <c r="F11" s="4" t="str">
        <f>'Initiatives main list'!G11</f>
        <v>Evolutionary</v>
      </c>
    </row>
    <row r="12" spans="1:6" ht="45" x14ac:dyDescent="0.25">
      <c r="A12" s="4" t="str">
        <f>'Initiatives main list'!A12</f>
        <v>Beyond GDP</v>
      </c>
      <c r="B12" s="4" t="str">
        <f>'Initiatives main list'!C12</f>
        <v>Multi-national govt</v>
      </c>
      <c r="C12" s="4" t="str">
        <f>'Initiatives main list'!D12</f>
        <v>Measurement</v>
      </c>
      <c r="D12" s="4" t="str">
        <f>'Initiatives main list'!E12</f>
        <v>Economic5: inadequate metrics</v>
      </c>
      <c r="E12" s="4" t="str">
        <f>'Initiatives main list'!F12</f>
        <v>Knowledge, Public policy</v>
      </c>
      <c r="F12" s="4" t="str">
        <f>'Initiatives main list'!G12</f>
        <v>Radical</v>
      </c>
    </row>
    <row r="13" spans="1:6" ht="45" x14ac:dyDescent="0.25">
      <c r="A13" s="4" t="str">
        <f>'Initiatives main list'!A13</f>
        <v>Blue Economy</v>
      </c>
      <c r="B13" s="4" t="str">
        <f>'Initiatives main list'!C13</f>
        <v>Multi-national govt</v>
      </c>
      <c r="C13" s="4" t="str">
        <f>'Initiatives main list'!D13</f>
        <v>Planetary boundaries</v>
      </c>
      <c r="D13" s="4" t="str">
        <f>'Initiatives main list'!E13</f>
        <v>Environmental</v>
      </c>
      <c r="E13" s="4" t="str">
        <f>'Initiatives main list'!F13</f>
        <v>Knowledge</v>
      </c>
      <c r="F13" s="4" t="str">
        <f>'Initiatives main list'!G13</f>
        <v>Evolutionary</v>
      </c>
    </row>
    <row r="14" spans="1:6" ht="61.5" customHeight="1" x14ac:dyDescent="0.25">
      <c r="A14" s="4" t="str">
        <f>'Initiatives main list'!A14</f>
        <v>Blueprint for Better Business</v>
      </c>
      <c r="B14" s="4" t="str">
        <f>'Initiatives main list'!C14</f>
        <v>Faith</v>
      </c>
      <c r="C14" s="4" t="str">
        <f>'Initiatives main list'!D14</f>
        <v>Responsible behaviour</v>
      </c>
      <c r="D14" s="4" t="str">
        <f>'Initiatives main list'!E14</f>
        <v>Societal3: disconnect business &amp; society; Societal4: values &amp; ethics</v>
      </c>
      <c r="E14" s="4" t="str">
        <f>'Initiatives main list'!F14</f>
        <v>Advocacy</v>
      </c>
      <c r="F14" s="4" t="str">
        <f>'Initiatives main list'!G14</f>
        <v>Evolutionary</v>
      </c>
    </row>
    <row r="15" spans="1:6" ht="45" x14ac:dyDescent="0.25">
      <c r="A15" s="4" t="str">
        <f>'Initiatives main list'!A15</f>
        <v>BRAINPOoL</v>
      </c>
      <c r="B15" s="4" t="str">
        <f>'Initiatives main list'!C15</f>
        <v>Multi-national govt</v>
      </c>
      <c r="C15" s="4" t="str">
        <f>'Initiatives main list'!D15</f>
        <v>Measurement</v>
      </c>
      <c r="D15" s="4" t="str">
        <f>'Initiatives main list'!E15</f>
        <v>Economic5: inadequate metrics</v>
      </c>
      <c r="E15" s="4" t="str">
        <f>'Initiatives main list'!F15</f>
        <v>Knowledge, public policy</v>
      </c>
      <c r="F15" s="4" t="str">
        <f>'Initiatives main list'!G15</f>
        <v>Radical</v>
      </c>
    </row>
    <row r="16" spans="1:6" ht="45" x14ac:dyDescent="0.25">
      <c r="A16" s="4" t="str">
        <f>'Initiatives main list'!A16</f>
        <v>BSR (Business for Social Responsibility)</v>
      </c>
      <c r="B16" s="4" t="str">
        <f>'Initiatives main list'!C16</f>
        <v>Business</v>
      </c>
      <c r="C16" s="4" t="str">
        <f>'Initiatives main list'!D16</f>
        <v>Planetary boundaries Inclusivity</v>
      </c>
      <c r="D16" s="4" t="str">
        <f>'Initiatives main list'!E16</f>
        <v>Environmental; Societal4: justice</v>
      </c>
      <c r="E16" s="4" t="str">
        <f>'Initiatives main list'!F16</f>
        <v>Operational Advocacy Network</v>
      </c>
      <c r="F16" s="4" t="str">
        <f>'Initiatives main list'!G16</f>
        <v>Evolutionary</v>
      </c>
    </row>
    <row r="17" spans="1:6" ht="30" x14ac:dyDescent="0.25">
      <c r="A17" s="4" t="str">
        <f>'Initiatives main list'!A17</f>
        <v>Business Alliance for the Future</v>
      </c>
      <c r="B17" s="4" t="str">
        <f>'Initiatives main list'!C17</f>
        <v>Business</v>
      </c>
      <c r="C17" s="4" t="str">
        <f>'Initiatives main list'!D17</f>
        <v>Planetary boundaries</v>
      </c>
      <c r="D17" s="4" t="str">
        <f>'Initiatives main list'!E17</f>
        <v>Environmental</v>
      </c>
      <c r="E17" s="4" t="str">
        <f>'Initiatives main list'!F17</f>
        <v>Network</v>
      </c>
      <c r="F17" s="4" t="str">
        <f>'Initiatives main list'!G17</f>
        <v>Evolutionary</v>
      </c>
    </row>
    <row r="18" spans="1:6" ht="30" x14ac:dyDescent="0.25">
      <c r="A18" s="4" t="str">
        <f>'Initiatives main list'!A18</f>
        <v>Business &amp; Human Rights Resource Cente</v>
      </c>
      <c r="B18" s="4" t="str">
        <f>'Initiatives main list'!C18</f>
        <v>Civil Society</v>
      </c>
      <c r="C18" s="4" t="str">
        <f>'Initiatives main list'!D18</f>
        <v>Responsible behaviour</v>
      </c>
      <c r="D18" s="4" t="str">
        <f>'Initiatives main list'!E18</f>
        <v>Societal4: ethics, inequality, justice</v>
      </c>
      <c r="E18" s="4" t="str">
        <f>'Initiatives main list'!F18</f>
        <v>Advocacy Watchdog</v>
      </c>
      <c r="F18" s="4" t="str">
        <f>'Initiatives main list'!G18</f>
        <v>Evolutionary</v>
      </c>
    </row>
    <row r="19" spans="1:6" ht="75" x14ac:dyDescent="0.25">
      <c r="A19" s="4" t="str">
        <f>'Initiatives main list'!A19</f>
        <v>Business in the Community</v>
      </c>
      <c r="B19" s="4" t="str">
        <f>'Initiatives main list'!C19</f>
        <v>Business</v>
      </c>
      <c r="C19" s="4" t="str">
        <f>'Initiatives main list'!D19</f>
        <v>Responsible behaviour Planetary boundaries Inclusivity</v>
      </c>
      <c r="D19" s="4" t="str">
        <f>'Initiatives main list'!E19</f>
        <v>Environmental; Societal3: business &amp; society; Societal4: behaviour</v>
      </c>
      <c r="E19" s="4" t="str">
        <f>'Initiatives main list'!F19</f>
        <v>Operational Advocacy Network</v>
      </c>
      <c r="F19" s="4" t="str">
        <f>'Initiatives main list'!G19</f>
        <v>Evolutionary</v>
      </c>
    </row>
    <row r="20" spans="1:6" ht="30" x14ac:dyDescent="0.25">
      <c r="A20" s="4" t="str">
        <f>'Initiatives main list'!A20</f>
        <v>Carbon Tracker Initiative</v>
      </c>
      <c r="B20" s="4" t="str">
        <f>'Initiatives main list'!C20</f>
        <v>Finance</v>
      </c>
      <c r="C20" s="4" t="str">
        <f>'Initiatives main list'!D20</f>
        <v>Planetary boundaries</v>
      </c>
      <c r="D20" s="4" t="str">
        <f>'Initiatives main list'!E20</f>
        <v>Environmental2: climate change</v>
      </c>
      <c r="E20" s="4" t="str">
        <f>'Initiatives main list'!F20</f>
        <v>Operational</v>
      </c>
      <c r="F20" s="4" t="str">
        <f>'Initiatives main list'!G20</f>
        <v>Radical</v>
      </c>
    </row>
    <row r="21" spans="1:6" ht="30" x14ac:dyDescent="0.25">
      <c r="A21" s="4" t="str">
        <f>'Initiatives main list'!A21</f>
        <v>Caux round table</v>
      </c>
      <c r="B21" s="4" t="str">
        <f>'Initiatives main list'!C21</f>
        <v>Business</v>
      </c>
      <c r="C21" s="4" t="str">
        <f>'Initiatives main list'!D21</f>
        <v>Responsible behaviour</v>
      </c>
      <c r="D21" s="4" t="str">
        <f>'Initiatives main list'!E21</f>
        <v>Societal4: business values ethics</v>
      </c>
      <c r="E21" s="4" t="str">
        <f>'Initiatives main list'!F21</f>
        <v>Advocacy Network</v>
      </c>
      <c r="F21" s="4" t="str">
        <f>'Initiatives main list'!G21</f>
        <v>Evolutionary</v>
      </c>
    </row>
    <row r="22" spans="1:6" ht="30" x14ac:dyDescent="0.25">
      <c r="A22" s="4" t="str">
        <f>'Initiatives main list'!A22</f>
        <v>CDP Carbon Disclosure Project</v>
      </c>
      <c r="B22" s="4" t="str">
        <f>'Initiatives main list'!C22</f>
        <v>Finance</v>
      </c>
      <c r="C22" s="4" t="str">
        <f>'Initiatives main list'!D22</f>
        <v>Planetary boundaries</v>
      </c>
      <c r="D22" s="4" t="str">
        <f>'Initiatives main list'!E22</f>
        <v>Environmental</v>
      </c>
      <c r="E22" s="4" t="str">
        <f>'Initiatives main list'!F22</f>
        <v>Advocacy Standards</v>
      </c>
      <c r="F22" s="4" t="str">
        <f>'Initiatives main list'!G22</f>
        <v>Evolutionary</v>
      </c>
    </row>
    <row r="23" spans="1:6" ht="30" x14ac:dyDescent="0.25">
      <c r="A23" s="4" t="str">
        <f>'Initiatives main list'!A23</f>
        <v>CDP Carbon Action</v>
      </c>
      <c r="B23" s="4" t="str">
        <f>'Initiatives main list'!C23</f>
        <v>Finance</v>
      </c>
      <c r="C23" s="4" t="str">
        <f>'Initiatives main list'!D23</f>
        <v>Planetary boundaries</v>
      </c>
      <c r="D23" s="4" t="str">
        <f>'Initiatives main list'!E23</f>
        <v>Environmental</v>
      </c>
      <c r="E23" s="4" t="str">
        <f>'Initiatives main list'!F23</f>
        <v>Advocacy</v>
      </c>
      <c r="F23" s="4" t="str">
        <f>'Initiatives main list'!G23</f>
        <v>Evolutionary</v>
      </c>
    </row>
    <row r="24" spans="1:6" ht="30" x14ac:dyDescent="0.25">
      <c r="A24" s="4" t="str">
        <f>'Initiatives main list'!A24</f>
        <v>Center for Business and Human Rights</v>
      </c>
      <c r="B24" s="4" t="str">
        <f>'Initiatives main list'!C24</f>
        <v>Academic</v>
      </c>
      <c r="C24" s="4" t="str">
        <f>'Initiatives main list'!D24</f>
        <v>Responsible behaviour</v>
      </c>
      <c r="D24" s="4" t="str">
        <f>'Initiatives main list'!E24</f>
        <v>Societal4: business values ethics</v>
      </c>
      <c r="E24" s="4" t="str">
        <f>'Initiatives main list'!F24</f>
        <v>Knowledge Advocacy</v>
      </c>
      <c r="F24" s="4" t="str">
        <f>'Initiatives main list'!G24</f>
        <v>Evolutionary</v>
      </c>
    </row>
    <row r="25" spans="1:6" ht="30" x14ac:dyDescent="0.25">
      <c r="A25" s="4" t="str">
        <f>'Initiatives main list'!A25</f>
        <v>Ceres</v>
      </c>
      <c r="B25" s="4" t="str">
        <f>'Initiatives main list'!C25</f>
        <v>Finance</v>
      </c>
      <c r="C25" s="4" t="str">
        <f>'Initiatives main list'!D25</f>
        <v>Planetary boundaries</v>
      </c>
      <c r="D25" s="4" t="str">
        <f>'Initiatives main list'!E25</f>
        <v>Environmental</v>
      </c>
      <c r="E25" s="4" t="str">
        <f>'Initiatives main list'!F25</f>
        <v>Network Governance</v>
      </c>
      <c r="F25" s="4" t="str">
        <f>'Initiatives main list'!G25</f>
        <v>Evolutionary</v>
      </c>
    </row>
    <row r="26" spans="1:6" ht="30" x14ac:dyDescent="0.25">
      <c r="A26" s="4" t="str">
        <f>'Initiatives main list'!A26</f>
        <v>CFA Institute</v>
      </c>
      <c r="B26" s="4" t="str">
        <f>'Initiatives main list'!C26</f>
        <v>Finance</v>
      </c>
      <c r="C26" s="4" t="str">
        <f>'Initiatives main list'!D26</f>
        <v>Responsible behaviour</v>
      </c>
      <c r="D26" s="4" t="str">
        <f>'Initiatives main list'!E26</f>
        <v>Societal4: finance and society</v>
      </c>
      <c r="E26" s="4" t="str">
        <f>'Initiatives main list'!F26</f>
        <v>Network Governance</v>
      </c>
      <c r="F26" s="4" t="str">
        <f>'Initiatives main list'!G26</f>
        <v>Evolutionary</v>
      </c>
    </row>
    <row r="27" spans="1:6" ht="30" x14ac:dyDescent="0.25">
      <c r="A27" s="4" t="str">
        <f>'Initiatives main list'!A27</f>
        <v>CFO Sustainability Network</v>
      </c>
      <c r="B27" s="4" t="str">
        <f>'Initiatives main list'!C27</f>
        <v>Finance</v>
      </c>
      <c r="C27" s="4" t="str">
        <f>'Initiatives main list'!D27</f>
        <v>Planetary boundaries</v>
      </c>
      <c r="D27" s="4" t="str">
        <f>'Initiatives main list'!E27</f>
        <v>Societal4: finance and society</v>
      </c>
      <c r="E27" s="4" t="str">
        <f>'Initiatives main list'!F27</f>
        <v>Network Governance</v>
      </c>
      <c r="F27" s="4" t="str">
        <f>'Initiatives main list'!G27</f>
        <v>Evolutionary</v>
      </c>
    </row>
    <row r="28" spans="1:6" ht="45" x14ac:dyDescent="0.25">
      <c r="A28" s="4" t="str">
        <f>'Initiatives main list'!A28</f>
        <v>Citizen Renaissance</v>
      </c>
      <c r="B28" s="4" t="str">
        <f>'Initiatives main list'!C28</f>
        <v>Civil Society Business</v>
      </c>
      <c r="C28" s="4" t="str">
        <f>'Initiatives main list'!D28</f>
        <v>Planetary boundaries</v>
      </c>
      <c r="D28" s="4" t="str">
        <f>'Initiatives main list'!E28</f>
        <v>Economic6: wellbeing, Environmental</v>
      </c>
      <c r="E28" s="4" t="str">
        <f>'Initiatives main list'!F28</f>
        <v>Knowledge Advocacy</v>
      </c>
      <c r="F28" s="4" t="str">
        <f>'Initiatives main list'!G28</f>
        <v>Radical</v>
      </c>
    </row>
    <row r="29" spans="1:6" ht="30" x14ac:dyDescent="0.25">
      <c r="A29" s="4" t="str">
        <f>'Initiatives main list'!A29</f>
        <v>Client Earth</v>
      </c>
      <c r="B29" s="4" t="str">
        <f>'Initiatives main list'!C29</f>
        <v>Law</v>
      </c>
      <c r="C29" s="4" t="str">
        <f>'Initiatives main list'!D29</f>
        <v>Planetary boundaries</v>
      </c>
      <c r="D29" s="4" t="str">
        <f>'Initiatives main list'!E29</f>
        <v>Environmental</v>
      </c>
      <c r="E29" s="4" t="str">
        <f>'Initiatives main list'!F29</f>
        <v>Advocacy</v>
      </c>
      <c r="F29" s="4" t="str">
        <f>'Initiatives main list'!G29</f>
        <v>Evolutionary</v>
      </c>
    </row>
    <row r="30" spans="1:6" ht="45" x14ac:dyDescent="0.25">
      <c r="A30" s="4" t="str">
        <f>'Initiatives main list'!A30</f>
        <v>Commission on the measurement of economic performance and social progress</v>
      </c>
      <c r="B30" s="4" t="str">
        <f>'Initiatives main list'!C30</f>
        <v>National government</v>
      </c>
      <c r="C30" s="4" t="str">
        <f>'Initiatives main list'!D30</f>
        <v>Measurement</v>
      </c>
      <c r="D30" s="4" t="str">
        <f>'Initiatives main list'!E30</f>
        <v>Economic5: metrics</v>
      </c>
      <c r="E30" s="4" t="str">
        <f>'Initiatives main list'!F30</f>
        <v>Knowledge Advocacy</v>
      </c>
      <c r="F30" s="4" t="str">
        <f>'Initiatives main list'!G30</f>
        <v>Evolutionary</v>
      </c>
    </row>
    <row r="31" spans="1:6" ht="75" x14ac:dyDescent="0.25">
      <c r="A31" s="4" t="str">
        <f>'Initiatives main list'!A31</f>
        <v>Conscious Capitalism</v>
      </c>
      <c r="B31" s="4" t="str">
        <f>'Initiatives main list'!C31</f>
        <v>Academic</v>
      </c>
      <c r="C31" s="4">
        <f>'Initiatives main list'!D31</f>
        <v>0</v>
      </c>
      <c r="D31" s="4" t="str">
        <f>'Initiatives main list'!E31</f>
        <v>Economic6: consumption &amp; wellbeing; Societal4: higher purpose</v>
      </c>
      <c r="E31" s="4" t="str">
        <f>'Initiatives main list'!F31</f>
        <v>Knowledge Advocacy</v>
      </c>
      <c r="F31" s="4" t="str">
        <f>'Initiatives main list'!G31</f>
        <v>Radical</v>
      </c>
    </row>
    <row r="32" spans="1:6" ht="30" x14ac:dyDescent="0.25">
      <c r="A32" s="4" t="str">
        <f>'Initiatives main list'!A32</f>
        <v>CORE</v>
      </c>
      <c r="B32" s="4" t="str">
        <f>'Initiatives main list'!C32</f>
        <v>Civil Society</v>
      </c>
      <c r="C32" s="4" t="str">
        <f>'Initiatives main list'!D32</f>
        <v>Responsible behaviour</v>
      </c>
      <c r="D32" s="4" t="str">
        <f>'Initiatives main list'!E32</f>
        <v>Societal4: ethics</v>
      </c>
      <c r="E32" s="4" t="str">
        <f>'Initiatives main list'!F32</f>
        <v>Watchdog Public Policy</v>
      </c>
      <c r="F32" s="4" t="str">
        <f>'Initiatives main list'!G32</f>
        <v>Evolutionary</v>
      </c>
    </row>
    <row r="33" spans="1:6" ht="30" x14ac:dyDescent="0.25">
      <c r="A33" s="4" t="str">
        <f>'Initiatives main list'!A33</f>
        <v>Corporate Sustainability Reporting Initiative</v>
      </c>
      <c r="B33" s="4" t="str">
        <f>'Initiatives main list'!C33</f>
        <v>National government</v>
      </c>
      <c r="C33" s="4" t="str">
        <f>'Initiatives main list'!D33</f>
        <v>Planetary boundaries</v>
      </c>
      <c r="D33" s="4" t="str">
        <f>'Initiatives main list'!E33</f>
        <v>Environmental</v>
      </c>
      <c r="E33" s="4" t="str">
        <f>'Initiatives main list'!F33</f>
        <v>Public policy</v>
      </c>
      <c r="F33" s="4" t="str">
        <f>'Initiatives main list'!G33</f>
        <v>Evolutionary</v>
      </c>
    </row>
    <row r="34" spans="1:6" ht="106.5" customHeight="1" x14ac:dyDescent="0.25">
      <c r="A34" s="4" t="str">
        <f>'Initiatives main list'!A34</f>
        <v>Corporation 20/20</v>
      </c>
      <c r="B34" s="4" t="str">
        <f>'Initiatives main list'!C34</f>
        <v>Multi-stakeholder</v>
      </c>
      <c r="C34" s="4" t="str">
        <f>'Initiatives main list'!D34</f>
        <v>Planetary boundaries Responsible behaviour Inclusivity</v>
      </c>
      <c r="D34" s="4" t="str">
        <f>'Initiatives main list'!E34</f>
        <v>Economic5: Inadequate theory; Societal3: Business &amp; Society; Societal4: Behaviour &amp; ethics; Environmental1: Sustainability</v>
      </c>
      <c r="E34" s="4" t="str">
        <f>'Initiatives main list'!F34</f>
        <v>Knowledge Advocacy</v>
      </c>
      <c r="F34" s="4" t="str">
        <f>'Initiatives main list'!G34</f>
        <v>Radical</v>
      </c>
    </row>
    <row r="35" spans="1:6" ht="45" x14ac:dyDescent="0.25">
      <c r="A35" s="4" t="str">
        <f>'Initiatives main list'!A35</f>
        <v>Cox, Sir George 2013</v>
      </c>
      <c r="B35" s="4" t="str">
        <f>'Initiatives main list'!C35</f>
        <v xml:space="preserve">Business </v>
      </c>
      <c r="C35" s="4">
        <f>'Initiatives main list'!D35</f>
        <v>0</v>
      </c>
      <c r="D35" s="4" t="str">
        <f>'Initiatives main list'!E35</f>
        <v>Economic3: Short-termism</v>
      </c>
      <c r="E35" s="4" t="str">
        <f>'Initiatives main list'!F35</f>
        <v>Knowledge Public Policy Advocacy</v>
      </c>
      <c r="F35" s="4" t="str">
        <f>'Initiatives main list'!G35</f>
        <v>Evolutionary</v>
      </c>
    </row>
    <row r="36" spans="1:6" ht="60" x14ac:dyDescent="0.25">
      <c r="A36" s="4" t="str">
        <f>'Initiatives main list'!A36</f>
        <v>Cradle to Cradle Products Innovation Institute</v>
      </c>
      <c r="B36" s="4" t="str">
        <f>'Initiatives main list'!C36</f>
        <v>Civil Society</v>
      </c>
      <c r="C36" s="4" t="str">
        <f>'Initiatives main list'!D36</f>
        <v>Planetary boundaries Responsible behaviour</v>
      </c>
      <c r="D36" s="4" t="str">
        <f>'Initiatives main list'!E36</f>
        <v>Environmental Societal4: social fairness</v>
      </c>
      <c r="E36" s="4" t="str">
        <f>'Initiatives main list'!F36</f>
        <v>Standards</v>
      </c>
      <c r="F36" s="4" t="str">
        <f>'Initiatives main list'!G36</f>
        <v>Evolutionary</v>
      </c>
    </row>
    <row r="37" spans="1:6" ht="30" x14ac:dyDescent="0.25">
      <c r="A37" s="4" t="str">
        <f>'Initiatives main list'!A37</f>
        <v>CSRwire</v>
      </c>
      <c r="B37" s="4" t="str">
        <f>'Initiatives main list'!C37</f>
        <v>Civil Society</v>
      </c>
      <c r="C37" s="4" t="str">
        <f>'Initiatives main list'!D37</f>
        <v>Responsible behaviour</v>
      </c>
      <c r="D37" s="4" t="str">
        <f>'Initiatives main list'!E37</f>
        <v>Societal4: behaviour</v>
      </c>
      <c r="E37" s="4" t="str">
        <f>'Initiatives main list'!F37</f>
        <v>Knowledge</v>
      </c>
      <c r="F37" s="4" t="str">
        <f>'Initiatives main list'!G37</f>
        <v>Evolutionary</v>
      </c>
    </row>
    <row r="38" spans="1:6" ht="45" x14ac:dyDescent="0.25">
      <c r="A38" s="4" t="str">
        <f>'Initiatives main list'!A38</f>
        <v>democracy at work</v>
      </c>
      <c r="B38" s="4" t="str">
        <f>'Initiatives main list'!C38</f>
        <v>Civil Society</v>
      </c>
      <c r="C38" s="4" t="str">
        <f>'Initiatives main list'!D38</f>
        <v>Inclusivity</v>
      </c>
      <c r="D38" s="4" t="str">
        <f>'Initiatives main list'!E38</f>
        <v>Economic7: corporate form and ownership</v>
      </c>
      <c r="E38" s="4" t="str">
        <f>'Initiatives main list'!F38</f>
        <v>Advocacy</v>
      </c>
      <c r="F38" s="4" t="str">
        <f>'Initiatives main list'!G38</f>
        <v>Radical</v>
      </c>
    </row>
    <row r="39" spans="1:6" ht="30" x14ac:dyDescent="0.25">
      <c r="A39" s="4" t="str">
        <f>'Initiatives main list'!A39</f>
        <v>E3G</v>
      </c>
      <c r="B39" s="4" t="str">
        <f>'Initiatives main list'!C39</f>
        <v>Civil Society</v>
      </c>
      <c r="C39" s="4" t="str">
        <f>'Initiatives main list'!D39</f>
        <v>Planetary boundaries</v>
      </c>
      <c r="D39" s="4" t="str">
        <f>'Initiatives main list'!E39</f>
        <v>Environmental</v>
      </c>
      <c r="E39" s="4" t="str">
        <f>'Initiatives main list'!F39</f>
        <v>Public policy</v>
      </c>
      <c r="F39" s="4" t="str">
        <f>'Initiatives main list'!G39</f>
        <v>Evolutionary</v>
      </c>
    </row>
    <row r="40" spans="1:6" ht="30" x14ac:dyDescent="0.25">
      <c r="A40" s="4" t="str">
        <f>'Initiatives main list'!A40</f>
        <v>Edelman Trust Barometer</v>
      </c>
      <c r="B40" s="4" t="str">
        <f>'Initiatives main list'!C40</f>
        <v>Business</v>
      </c>
      <c r="C40" s="4" t="str">
        <f>'Initiatives main list'!D40</f>
        <v>Responsible behaviour</v>
      </c>
      <c r="D40" s="4" t="str">
        <f>'Initiatives main list'!E40</f>
        <v>Societal2: trust</v>
      </c>
      <c r="E40" s="4" t="str">
        <f>'Initiatives main list'!F40</f>
        <v>Knowledge Advocacy</v>
      </c>
      <c r="F40" s="4" t="str">
        <f>'Initiatives main list'!G40</f>
        <v>Evolutionary</v>
      </c>
    </row>
    <row r="41" spans="1:6" ht="30" x14ac:dyDescent="0.25">
      <c r="A41" s="4" t="str">
        <f>'Initiatives main list'!A41</f>
        <v>Ellen MacArthur Foundation</v>
      </c>
      <c r="B41" s="4" t="str">
        <f>'Initiatives main list'!C41</f>
        <v>Civil Society Business</v>
      </c>
      <c r="C41" s="4" t="str">
        <f>'Initiatives main list'!D41</f>
        <v>Planetary boundaries</v>
      </c>
      <c r="D41" s="4" t="str">
        <f>'Initiatives main list'!E41</f>
        <v>Environmental1: resources</v>
      </c>
      <c r="E41" s="4" t="str">
        <f>'Initiatives main list'!F41</f>
        <v>Knowledge Advocacy</v>
      </c>
      <c r="F41" s="4" t="str">
        <f>'Initiatives main list'!G41</f>
        <v>Evolutionary</v>
      </c>
    </row>
    <row r="42" spans="1:6" ht="45" x14ac:dyDescent="0.25">
      <c r="A42" s="4" t="str">
        <f>'Initiatives main list'!A42</f>
        <v>Employee Share Ownership Centre (ESOP)</v>
      </c>
      <c r="B42" s="4" t="str">
        <f>'Initiatives main list'!C42</f>
        <v>Civil Society</v>
      </c>
      <c r="C42" s="4" t="str">
        <f>'Initiatives main list'!D42</f>
        <v>Inclusivity</v>
      </c>
      <c r="D42" s="4" t="str">
        <f>'Initiatives main list'!E42</f>
        <v>Economic7: ownership of corporations</v>
      </c>
      <c r="E42" s="4" t="str">
        <f>'Initiatives main list'!F42</f>
        <v>Network</v>
      </c>
      <c r="F42" s="4" t="str">
        <f>'Initiatives main list'!G42</f>
        <v>Evolutionary</v>
      </c>
    </row>
    <row r="43" spans="1:6" ht="45" x14ac:dyDescent="0.25">
      <c r="A43" s="4" t="str">
        <f>'Initiatives main list'!A43</f>
        <v>Environmental Law Service (Frank Bold Society?)</v>
      </c>
      <c r="B43" s="4" t="str">
        <f>'Initiatives main list'!C43</f>
        <v>Law</v>
      </c>
      <c r="C43" s="4">
        <f>'Initiatives main list'!D43</f>
        <v>0</v>
      </c>
      <c r="D43" s="4" t="str">
        <f>'Initiatives main list'!E43</f>
        <v>Economic7: corporate form &amp; ownership</v>
      </c>
      <c r="E43" s="4" t="str">
        <f>'Initiatives main list'!F43</f>
        <v>Knowledge Public policy Advocacy</v>
      </c>
      <c r="F43" s="4" t="str">
        <f>'Initiatives main list'!G43</f>
        <v>Radical</v>
      </c>
    </row>
    <row r="44" spans="1:6" ht="30" x14ac:dyDescent="0.25">
      <c r="A44" s="4" t="str">
        <f>'Initiatives main list'!A44</f>
        <v>Equality Trust</v>
      </c>
      <c r="B44" s="4" t="str">
        <f>'Initiatives main list'!C44</f>
        <v>Civil Society</v>
      </c>
      <c r="C44" s="4" t="str">
        <f>'Initiatives main list'!D44</f>
        <v>Inclusivity</v>
      </c>
      <c r="D44" s="4" t="str">
        <f>'Initiatives main list'!E44</f>
        <v>Societal1: inequality</v>
      </c>
      <c r="E44" s="4" t="str">
        <f>'Initiatives main list'!F44</f>
        <v>Advocacy</v>
      </c>
      <c r="F44" s="4" t="str">
        <f>'Initiatives main list'!G44</f>
        <v>Evolutionary</v>
      </c>
    </row>
    <row r="45" spans="1:6" ht="30" x14ac:dyDescent="0.25">
      <c r="A45" s="4" t="str">
        <f>'Initiatives main list'!A45</f>
        <v>Eradicating Ecocide Global Initiative</v>
      </c>
      <c r="B45" s="4" t="str">
        <f>'Initiatives main list'!C45</f>
        <v>Civil Society</v>
      </c>
      <c r="C45" s="4" t="str">
        <f>'Initiatives main list'!D45</f>
        <v>Planetary boundaries</v>
      </c>
      <c r="D45" s="4" t="str">
        <f>'Initiatives main list'!E45</f>
        <v>Environmental</v>
      </c>
      <c r="E45" s="4" t="str">
        <f>'Initiatives main list'!F45</f>
        <v>Advocacy</v>
      </c>
      <c r="F45" s="4" t="str">
        <f>'Initiatives main list'!G45</f>
        <v>Radical</v>
      </c>
    </row>
    <row r="46" spans="1:6" ht="45" x14ac:dyDescent="0.25">
      <c r="A46" s="4" t="str">
        <f>'Initiatives main list'!A46</f>
        <v>Escondido Framework</v>
      </c>
      <c r="B46" s="4" t="str">
        <f>'Initiatives main list'!C46</f>
        <v>Civil Society</v>
      </c>
      <c r="C46" s="4" t="str">
        <f>'Initiatives main list'!D46</f>
        <v>Inclusivity</v>
      </c>
      <c r="D46" s="4" t="str">
        <f>'Initiatives main list'!E46</f>
        <v>Economic7: organisational form and ownership</v>
      </c>
      <c r="E46" s="4" t="str">
        <f>'Initiatives main list'!F46</f>
        <v>Knowledge Advocacy</v>
      </c>
      <c r="F46" s="4" t="str">
        <f>'Initiatives main list'!G46</f>
        <v>Radical</v>
      </c>
    </row>
    <row r="47" spans="1:6" ht="30" x14ac:dyDescent="0.25">
      <c r="A47" s="4" t="str">
        <f>'Initiatives main list'!A47</f>
        <v>European Coalition for Corporate Justice (ECCJ)</v>
      </c>
      <c r="B47" s="4" t="str">
        <f>'Initiatives main list'!C47</f>
        <v>Civil Society</v>
      </c>
      <c r="C47" s="4" t="str">
        <f>'Initiatives main list'!D47</f>
        <v>Responsible behaviour</v>
      </c>
      <c r="D47" s="4" t="str">
        <f>'Initiatives main list'!E47</f>
        <v>Geopolitical1: Governance</v>
      </c>
      <c r="E47" s="4" t="str">
        <f>'Initiatives main list'!F47</f>
        <v>Network</v>
      </c>
      <c r="F47" s="4" t="str">
        <f>'Initiatives main list'!G47</f>
        <v>Evolutionary</v>
      </c>
    </row>
    <row r="48" spans="1:6" ht="30" x14ac:dyDescent="0.25">
      <c r="A48" s="4" t="str">
        <f>'Initiatives main list'!A48</f>
        <v>Finance Innovation Lab</v>
      </c>
      <c r="B48" s="4" t="str">
        <f>'Initiatives main list'!C48</f>
        <v>Civil Society</v>
      </c>
      <c r="C48" s="4" t="str">
        <f>'Initiatives main list'!D48</f>
        <v xml:space="preserve">Planetary boundaries </v>
      </c>
      <c r="D48" s="4" t="str">
        <f>'Initiatives main list'!E48</f>
        <v>Economic1: finance. Environmental</v>
      </c>
      <c r="E48" s="4" t="str">
        <f>'Initiatives main list'!F48</f>
        <v>Knowledge Advocacy</v>
      </c>
      <c r="F48" s="4" t="str">
        <f>'Initiatives main list'!G48</f>
        <v>Radical</v>
      </c>
    </row>
    <row r="49" spans="1:6" ht="30" x14ac:dyDescent="0.25">
      <c r="A49" s="4" t="str">
        <f>'Initiatives main list'!A49</f>
        <v>Financial Reporting Council</v>
      </c>
      <c r="B49" s="4" t="str">
        <f>'Initiatives main list'!C49</f>
        <v>National government</v>
      </c>
      <c r="C49" s="4" t="str">
        <f>'Initiatives main list'!D49</f>
        <v>Responsible behaviour</v>
      </c>
      <c r="D49" s="4" t="str">
        <f>'Initiatives main list'!E49</f>
        <v>Economic4: capital markets</v>
      </c>
      <c r="E49" s="4" t="str">
        <f>'Initiatives main list'!F49</f>
        <v>Watchdog</v>
      </c>
      <c r="F49" s="4" t="str">
        <f>'Initiatives main list'!G49</f>
        <v>Evolutionary</v>
      </c>
    </row>
    <row r="50" spans="1:6" ht="30" x14ac:dyDescent="0.25">
      <c r="A50" s="4" t="str">
        <f>'Initiatives main list'!A50</f>
        <v>The Fortune at the Bottom of the Pyramid</v>
      </c>
      <c r="B50" s="4" t="str">
        <f>'Initiatives main list'!C50</f>
        <v>Academic</v>
      </c>
      <c r="C50" s="4" t="str">
        <f>'Initiatives main list'!D50</f>
        <v>Inclusivity</v>
      </c>
      <c r="D50" s="4" t="str">
        <f>'Initiatives main list'!E50</f>
        <v>Societal1: inequality</v>
      </c>
      <c r="E50" s="4" t="str">
        <f>'Initiatives main list'!F50</f>
        <v>Advocacy</v>
      </c>
      <c r="F50" s="4" t="str">
        <f>'Initiatives main list'!G50</f>
        <v>Evolutionary</v>
      </c>
    </row>
    <row r="51" spans="1:6" ht="30" x14ac:dyDescent="0.25">
      <c r="A51" s="4" t="str">
        <f>'Initiatives main list'!A51</f>
        <v>Forum for the Future</v>
      </c>
      <c r="B51" s="4" t="str">
        <f>'Initiatives main list'!C51</f>
        <v>Civil Society</v>
      </c>
      <c r="C51" s="4" t="str">
        <f>'Initiatives main list'!D51</f>
        <v>Planetary boundaries</v>
      </c>
      <c r="D51" s="4" t="str">
        <f>'Initiatives main list'!E51</f>
        <v>Environmental</v>
      </c>
      <c r="E51" s="4" t="str">
        <f>'Initiatives main list'!F51</f>
        <v>Advocacy</v>
      </c>
      <c r="F51" s="4" t="str">
        <f>'Initiatives main list'!G51</f>
        <v>Evolutionary</v>
      </c>
    </row>
    <row r="52" spans="1:6" ht="30" x14ac:dyDescent="0.25">
      <c r="A52" s="4" t="str">
        <f>'Initiatives main list'!A52</f>
        <v>Fourth Sector</v>
      </c>
      <c r="B52" s="4" t="str">
        <f>'Initiatives main list'!C52</f>
        <v>Civil Society</v>
      </c>
      <c r="C52" s="4">
        <f>'Initiatives main list'!D52</f>
        <v>0</v>
      </c>
      <c r="D52" s="4" t="str">
        <f>'Initiatives main list'!E52</f>
        <v>Economic7: institutional issues</v>
      </c>
      <c r="E52" s="4" t="str">
        <f>'Initiatives main list'!F52</f>
        <v>Knowledge Advocacy</v>
      </c>
      <c r="F52" s="4" t="str">
        <f>'Initiatives main list'!G52</f>
        <v>Radical</v>
      </c>
    </row>
    <row r="53" spans="1:6" ht="45" x14ac:dyDescent="0.25">
      <c r="A53" s="4" t="str">
        <f>'Initiatives main list'!A53</f>
        <v>Generation: Sustainable capitalism</v>
      </c>
      <c r="B53" s="4" t="str">
        <f>'Initiatives main list'!C53</f>
        <v>Business</v>
      </c>
      <c r="C53" s="4" t="str">
        <f>'Initiatives main list'!D53</f>
        <v>Planetary boundaries</v>
      </c>
      <c r="D53" s="4" t="str">
        <f>'Initiatives main list'!E53</f>
        <v>Economic3: short-termism; Environmental</v>
      </c>
      <c r="E53" s="4" t="str">
        <f>'Initiatives main list'!F53</f>
        <v>Advocacy</v>
      </c>
      <c r="F53" s="4" t="str">
        <f>'Initiatives main list'!G53</f>
        <v>Radical</v>
      </c>
    </row>
    <row r="54" spans="1:6" ht="60" x14ac:dyDescent="0.25">
      <c r="A54" s="4" t="str">
        <f>'Initiatives main list'!A54</f>
        <v>Global Alliance for Banking on Values</v>
      </c>
      <c r="B54" s="4" t="str">
        <f>'Initiatives main list'!C54</f>
        <v>Business</v>
      </c>
      <c r="C54" s="4" t="str">
        <f>'Initiatives main list'!D54</f>
        <v>Inclusivity</v>
      </c>
      <c r="D54" s="4" t="str">
        <f>'Initiatives main list'!E54</f>
        <v>Economic7: Institutional issues (alternative finance)</v>
      </c>
      <c r="E54" s="4" t="str">
        <f>'Initiatives main list'!F54</f>
        <v>Network</v>
      </c>
      <c r="F54" s="4" t="str">
        <f>'Initiatives main list'!G54</f>
        <v>Radical</v>
      </c>
    </row>
    <row r="55" spans="1:6" ht="30" x14ac:dyDescent="0.25">
      <c r="A55" s="4" t="str">
        <f>'Initiatives main list'!A55</f>
        <v>Global Drucker Forum 2014</v>
      </c>
      <c r="B55" s="4" t="str">
        <f>'Initiatives main list'!C55</f>
        <v>Business Academic</v>
      </c>
      <c r="C55" s="4" t="str">
        <f>'Initiatives main list'!D55</f>
        <v>System stability</v>
      </c>
      <c r="D55" s="4" t="str">
        <f>'Initiatives main list'!E55</f>
        <v>Multi-dimensional</v>
      </c>
      <c r="E55" s="4" t="str">
        <f>'Initiatives main list'!F55</f>
        <v>Advocacy Network</v>
      </c>
      <c r="F55" s="4" t="str">
        <f>'Initiatives main list'!G55</f>
        <v>Radical</v>
      </c>
    </row>
    <row r="56" spans="1:6" ht="30" x14ac:dyDescent="0.25">
      <c r="A56" s="4" t="str">
        <f>'Initiatives main list'!A56</f>
        <v>Global Impact Investing Rating Fund (GIIRS)</v>
      </c>
      <c r="B56" s="4" t="str">
        <f>'Initiatives main list'!C56</f>
        <v>Business Civil Society</v>
      </c>
      <c r="C56" s="4" t="str">
        <f>'Initiatives main list'!D56</f>
        <v>Measurement</v>
      </c>
      <c r="D56" s="4" t="str">
        <f>'Initiatives main list'!E56</f>
        <v>Economic5: metrics</v>
      </c>
      <c r="E56" s="4" t="str">
        <f>'Initiatives main list'!F56</f>
        <v>Standards</v>
      </c>
      <c r="F56" s="4" t="str">
        <f>'Initiatives main list'!G56</f>
        <v>Evolutionary</v>
      </c>
    </row>
    <row r="57" spans="1:6" ht="30" x14ac:dyDescent="0.25">
      <c r="A57" s="4" t="str">
        <f>'Initiatives main list'!A57</f>
        <v>Global Investor Coalition on Climate Change</v>
      </c>
      <c r="B57" s="4" t="str">
        <f>'Initiatives main list'!C57</f>
        <v>Finance</v>
      </c>
      <c r="C57" s="4" t="str">
        <f>'Initiatives main list'!D57</f>
        <v>Planetary boundaries</v>
      </c>
      <c r="D57" s="4" t="str">
        <f>'Initiatives main list'!E57</f>
        <v>Environmental</v>
      </c>
      <c r="E57" s="4" t="str">
        <f>'Initiatives main list'!F57</f>
        <v>Network</v>
      </c>
      <c r="F57" s="4" t="str">
        <f>'Initiatives main list'!G57</f>
        <v>Evolutionary</v>
      </c>
    </row>
    <row r="58" spans="1:6" x14ac:dyDescent="0.25">
      <c r="A58" s="4" t="str">
        <f>'Initiatives main list'!A58</f>
        <v>Global Reporting Initiative</v>
      </c>
      <c r="B58" s="4" t="str">
        <f>'Initiatives main list'!C58</f>
        <v>Civil Society</v>
      </c>
      <c r="C58" s="4" t="str">
        <f>'Initiatives main list'!D58</f>
        <v>Measurement</v>
      </c>
      <c r="D58" s="4" t="str">
        <f>'Initiatives main list'!E58</f>
        <v>Economic5: metrics</v>
      </c>
      <c r="E58" s="4" t="str">
        <f>'Initiatives main list'!F58</f>
        <v>Standards</v>
      </c>
      <c r="F58" s="4" t="str">
        <f>'Initiatives main list'!G58</f>
        <v>Evolutionary</v>
      </c>
    </row>
    <row r="59" spans="1:6" ht="30" x14ac:dyDescent="0.25">
      <c r="A59" s="4" t="str">
        <f>'Initiatives main list'!A59</f>
        <v>Globally Responsible Leadership Initiative</v>
      </c>
      <c r="B59" s="4" t="str">
        <f>'Initiatives main list'!C59</f>
        <v>Business Academic</v>
      </c>
      <c r="C59" s="4" t="str">
        <f>'Initiatives main list'!D59</f>
        <v>Responsible behaviour</v>
      </c>
      <c r="D59" s="4" t="str">
        <f>'Initiatives main list'!E59</f>
        <v>Societal4: behaviour</v>
      </c>
      <c r="E59" s="4" t="str">
        <f>'Initiatives main list'!F59</f>
        <v>Network</v>
      </c>
      <c r="F59" s="4" t="str">
        <f>'Initiatives main list'!G59</f>
        <v>Evolutionary</v>
      </c>
    </row>
    <row r="60" spans="1:6" ht="30" x14ac:dyDescent="0.25">
      <c r="A60" s="4" t="str">
        <f>'Initiatives main list'!A60</f>
        <v>Global Shapers Community</v>
      </c>
      <c r="B60" s="4" t="str">
        <f>'Initiatives main list'!C60</f>
        <v>Civil Society</v>
      </c>
      <c r="C60" s="4" t="str">
        <f>'Initiatives main list'!D60</f>
        <v>Responsible behaviour</v>
      </c>
      <c r="D60" s="4" t="str">
        <f>'Initiatives main list'!E60</f>
        <v>Societal4: ethics</v>
      </c>
      <c r="E60" s="4" t="str">
        <f>'Initiatives main list'!F60</f>
        <v>Network</v>
      </c>
      <c r="F60" s="4" t="str">
        <f>'Initiatives main list'!G60</f>
        <v>Evolutionary</v>
      </c>
    </row>
    <row r="61" spans="1:6" ht="30" x14ac:dyDescent="0.25">
      <c r="A61" s="4" t="str">
        <f>'Initiatives main list'!A61</f>
        <v>Global Sustainability Institute (Anglia Ruskin University)</v>
      </c>
      <c r="B61" s="4" t="str">
        <f>'Initiatives main list'!C61</f>
        <v>Academic</v>
      </c>
      <c r="C61" s="4" t="str">
        <f>'Initiatives main list'!D61</f>
        <v>Planetary boundaries</v>
      </c>
      <c r="D61" s="4" t="str">
        <f>'Initiatives main list'!E61</f>
        <v>Multi-dimensional</v>
      </c>
      <c r="E61" s="4" t="str">
        <f>'Initiatives main list'!F61</f>
        <v>Knowledge Public Policy</v>
      </c>
      <c r="F61" s="4" t="str">
        <f>'Initiatives main list'!G61</f>
        <v>Radical</v>
      </c>
    </row>
    <row r="62" spans="1:6" ht="30" x14ac:dyDescent="0.25">
      <c r="A62" s="4" t="str">
        <f>'Initiatives main list'!A62</f>
        <v>Global Sustainability Investment Alliance</v>
      </c>
      <c r="B62" s="4" t="str">
        <f>'Initiatives main list'!C62</f>
        <v>Finance</v>
      </c>
      <c r="C62" s="4" t="str">
        <f>'Initiatives main list'!D62</f>
        <v>Planetary boundaries</v>
      </c>
      <c r="D62" s="4" t="str">
        <f>'Initiatives main list'!E62</f>
        <v>Environmental</v>
      </c>
      <c r="E62" s="4" t="str">
        <f>'Initiatives main list'!F62</f>
        <v>Network</v>
      </c>
      <c r="F62" s="4" t="str">
        <f>'Initiatives main list'!G62</f>
        <v>Evolutionary</v>
      </c>
    </row>
    <row r="63" spans="1:6" ht="30" x14ac:dyDescent="0.25">
      <c r="A63" s="4" t="str">
        <f>'Initiatives main list'!A63</f>
        <v>Global Union for sustainability</v>
      </c>
      <c r="B63" s="4" t="str">
        <f>'Initiatives main list'!C63</f>
        <v>Business Civil Society</v>
      </c>
      <c r="C63" s="4" t="str">
        <f>'Initiatives main list'!D63</f>
        <v>Planetary boundaries</v>
      </c>
      <c r="D63" s="4" t="str">
        <f>'Initiatives main list'!E63</f>
        <v>Environmental</v>
      </c>
      <c r="E63" s="4" t="str">
        <f>'Initiatives main list'!F63</f>
        <v>Network</v>
      </c>
      <c r="F63" s="4" t="str">
        <f>'Initiatives main list'!G63</f>
        <v>Evolutionary</v>
      </c>
    </row>
    <row r="64" spans="1:6" ht="30" x14ac:dyDescent="0.25">
      <c r="A64" s="4" t="str">
        <f>'Initiatives main list'!A64</f>
        <v>Green Alliance</v>
      </c>
      <c r="B64" s="4" t="str">
        <f>'Initiatives main list'!C64</f>
        <v>Civil Society</v>
      </c>
      <c r="C64" s="4" t="str">
        <f>'Initiatives main list'!D64</f>
        <v>Planetary Boundaries</v>
      </c>
      <c r="D64" s="4" t="str">
        <f>'Initiatives main list'!E64</f>
        <v>Environmental</v>
      </c>
      <c r="E64" s="4" t="str">
        <f>'Initiatives main list'!F64</f>
        <v>Advocacy</v>
      </c>
      <c r="F64" s="4" t="str">
        <f>'Initiatives main list'!G64</f>
        <v>Evolutionary</v>
      </c>
    </row>
    <row r="65" spans="1:6" ht="30" x14ac:dyDescent="0.25">
      <c r="A65" s="4" t="str">
        <f>'Initiatives main list'!A65</f>
        <v>Green New Deal Group</v>
      </c>
      <c r="B65" s="4" t="str">
        <f>'Initiatives main list'!C65</f>
        <v>Civil Society</v>
      </c>
      <c r="C65" s="4" t="str">
        <f>'Initiatives main list'!D65</f>
        <v>Planetary boundaries</v>
      </c>
      <c r="D65" s="4" t="str">
        <f>'Initiatives main list'!E65</f>
        <v>Environmental</v>
      </c>
      <c r="E65" s="4" t="str">
        <f>'Initiatives main list'!F65</f>
        <v>Advocacy Public Policy</v>
      </c>
      <c r="F65" s="4" t="str">
        <f>'Initiatives main list'!G65</f>
        <v>Evolutionary</v>
      </c>
    </row>
    <row r="66" spans="1:6" ht="30" x14ac:dyDescent="0.25">
      <c r="A66" s="4" t="str">
        <f>'Initiatives main list'!A66</f>
        <v>Gross National Happiness (Bhutan)</v>
      </c>
      <c r="B66" s="4" t="str">
        <f>'Initiatives main list'!C66</f>
        <v>National government</v>
      </c>
      <c r="C66" s="4" t="str">
        <f>'Initiatives main list'!D66</f>
        <v>Measurement</v>
      </c>
      <c r="D66" s="4" t="str">
        <f>'Initiatives main list'!E66</f>
        <v>Economic5: metrics</v>
      </c>
      <c r="E66" s="4" t="str">
        <f>'Initiatives main list'!F66</f>
        <v>Standards</v>
      </c>
      <c r="F66" s="4" t="str">
        <f>'Initiatives main list'!G66</f>
        <v>Evolutionary</v>
      </c>
    </row>
    <row r="67" spans="1:6" ht="30" x14ac:dyDescent="0.25">
      <c r="A67" s="4" t="str">
        <f>'Initiatives main list'!A67</f>
        <v>Haas Center for Responsible Business</v>
      </c>
      <c r="B67" s="4" t="str">
        <f>'Initiatives main list'!C67</f>
        <v>Academic</v>
      </c>
      <c r="C67" s="4" t="str">
        <f>'Initiatives main list'!D67</f>
        <v>Responsible behaviour</v>
      </c>
      <c r="D67" s="4" t="str">
        <f>'Initiatives main list'!E67</f>
        <v>Societal4: business behaviour</v>
      </c>
      <c r="E67" s="4" t="str">
        <f>'Initiatives main list'!F67</f>
        <v>Knowledge</v>
      </c>
      <c r="F67" s="4" t="str">
        <f>'Initiatives main list'!G67</f>
        <v>Evolutionary</v>
      </c>
    </row>
    <row r="68" spans="1:6" ht="30" x14ac:dyDescent="0.25">
      <c r="A68" s="4" t="str">
        <f>'Initiatives main list'!A68</f>
        <v>Harvard MBA oath</v>
      </c>
      <c r="B68" s="4" t="str">
        <f>'Initiatives main list'!C68</f>
        <v>Academic</v>
      </c>
      <c r="C68" s="4" t="str">
        <f>'Initiatives main list'!D68</f>
        <v>Responsible behaviour</v>
      </c>
      <c r="D68" s="4" t="str">
        <f>'Initiatives main list'!E68</f>
        <v>Societal4: business ethics</v>
      </c>
      <c r="E68" s="4" t="str">
        <f>'Initiatives main list'!F68</f>
        <v>Standards</v>
      </c>
      <c r="F68" s="4" t="str">
        <f>'Initiatives main list'!G68</f>
        <v>Evolutionary</v>
      </c>
    </row>
    <row r="69" spans="1:6" ht="45" x14ac:dyDescent="0.25">
      <c r="A69" s="4" t="str">
        <f>'Initiatives main list'!A69</f>
        <v>Henry Jackson Initiative</v>
      </c>
      <c r="B69" s="4" t="str">
        <f>'Initiatives main list'!C69</f>
        <v>Business</v>
      </c>
      <c r="C69" s="4" t="str">
        <f>'Initiatives main list'!D69</f>
        <v>Inclusivity</v>
      </c>
      <c r="D69" s="4" t="str">
        <f>'Initiatives main list'!E69</f>
        <v>Societal1: inequality; Societal2: trust</v>
      </c>
      <c r="E69" s="4" t="str">
        <f>'Initiatives main list'!F69</f>
        <v>Advocacy</v>
      </c>
      <c r="F69" s="4" t="str">
        <f>'Initiatives main list'!G69</f>
        <v>Evolutionary</v>
      </c>
    </row>
    <row r="70" spans="1:6" ht="45.75" customHeight="1" x14ac:dyDescent="0.25">
      <c r="A70" s="4" t="str">
        <f>'Initiatives main list'!A70</f>
        <v>Industry Policy Forum</v>
      </c>
      <c r="B70" s="4" t="str">
        <f>'Initiatives main list'!C70</f>
        <v>Law</v>
      </c>
      <c r="C70" s="4" t="str">
        <f>'Initiatives main list'!D70</f>
        <v>Responsible behaviour</v>
      </c>
      <c r="D70" s="4" t="str">
        <f>'Initiatives main list'!E70</f>
        <v>Societal4: behaviour &amp; ethics; Economic7: corporate form</v>
      </c>
      <c r="E70" s="4" t="str">
        <f>'Initiatives main list'!F70</f>
        <v>Public policy Advocacy</v>
      </c>
      <c r="F70" s="4" t="str">
        <f>'Initiatives main list'!G70</f>
        <v>Evolutionary</v>
      </c>
    </row>
    <row r="71" spans="1:6" ht="30" x14ac:dyDescent="0.25">
      <c r="A71" s="4" t="str">
        <f>'Initiatives main list'!A71</f>
        <v>Institute for Global Ethics</v>
      </c>
      <c r="B71" s="4" t="str">
        <f>'Initiatives main list'!C71</f>
        <v>Civil Society</v>
      </c>
      <c r="C71" s="4" t="str">
        <f>'Initiatives main list'!D71</f>
        <v>Responsible behaviour</v>
      </c>
      <c r="D71" s="4" t="str">
        <f>'Initiatives main list'!E71</f>
        <v>Societal4: ethics</v>
      </c>
      <c r="E71" s="4" t="str">
        <f>'Initiatives main list'!F71</f>
        <v>Advocacy</v>
      </c>
      <c r="F71" s="4" t="str">
        <f>'Initiatives main list'!G71</f>
        <v>Evolutionary</v>
      </c>
    </row>
    <row r="72" spans="1:6" ht="30" x14ac:dyDescent="0.25">
      <c r="A72" s="4" t="str">
        <f>'Initiatives main list'!A72</f>
        <v>Institute for Human Rights and Busness</v>
      </c>
      <c r="B72" s="4" t="str">
        <f>'Initiatives main list'!C72</f>
        <v>Civil Society</v>
      </c>
      <c r="C72" s="4" t="str">
        <f>'Initiatives main list'!D72</f>
        <v>Responsible behaviour</v>
      </c>
      <c r="D72" s="4" t="str">
        <f>'Initiatives main list'!E72</f>
        <v>Societal4: ethics</v>
      </c>
      <c r="E72" s="4" t="str">
        <f>'Initiatives main list'!F72</f>
        <v>Advocacy Watchdog</v>
      </c>
      <c r="F72" s="4" t="str">
        <f>'Initiatives main list'!G72</f>
        <v>Evolutionary</v>
      </c>
    </row>
    <row r="73" spans="1:6" ht="30" x14ac:dyDescent="0.25">
      <c r="A73" s="4" t="str">
        <f>'Initiatives main list'!A73</f>
        <v>Institute for New Economic Thinking</v>
      </c>
      <c r="B73" s="4" t="str">
        <f>'Initiatives main list'!C73</f>
        <v>Business Academic</v>
      </c>
      <c r="C73" s="4">
        <f>'Initiatives main list'!D73</f>
        <v>0</v>
      </c>
      <c r="D73" s="4" t="str">
        <f>'Initiatives main list'!E73</f>
        <v>Economic5: theory</v>
      </c>
      <c r="E73" s="4" t="str">
        <f>'Initiatives main list'!F73</f>
        <v>Knowledge Advocacy</v>
      </c>
      <c r="F73" s="4" t="str">
        <f>'Initiatives main list'!G73</f>
        <v>Radical</v>
      </c>
    </row>
    <row r="74" spans="1:6" ht="30" x14ac:dyDescent="0.25">
      <c r="A74" s="4" t="str">
        <f>'Initiatives main list'!A74</f>
        <v>Institute of Business Ethics</v>
      </c>
      <c r="B74" s="4" t="str">
        <f>'Initiatives main list'!C74</f>
        <v>Civil Society</v>
      </c>
      <c r="C74" s="4" t="str">
        <f>'Initiatives main list'!D74</f>
        <v>Responsible behaviour</v>
      </c>
      <c r="D74" s="4" t="str">
        <f>'Initiatives main list'!E74</f>
        <v>Societal4: ethics</v>
      </c>
      <c r="E74" s="4" t="str">
        <f>'Initiatives main list'!F74</f>
        <v>Advocacy Network</v>
      </c>
      <c r="F74" s="4" t="str">
        <f>'Initiatives main list'!G74</f>
        <v>Evolutionary</v>
      </c>
    </row>
    <row r="75" spans="1:6" ht="30" x14ac:dyDescent="0.25">
      <c r="A75" s="4" t="str">
        <f>'Initiatives main list'!A75</f>
        <v>Integrated reporting</v>
      </c>
      <c r="B75" s="4" t="str">
        <f>'Initiatives main list'!C75</f>
        <v>Business Finance</v>
      </c>
      <c r="C75" s="4" t="str">
        <f>'Initiatives main list'!D75</f>
        <v>Measurement</v>
      </c>
      <c r="D75" s="4" t="str">
        <f>'Initiatives main list'!E75</f>
        <v>Economic5: metrics</v>
      </c>
      <c r="E75" s="4" t="str">
        <f>'Initiatives main list'!F75</f>
        <v>Standards</v>
      </c>
      <c r="F75" s="4" t="str">
        <f>'Initiatives main list'!G75</f>
        <v>Evolutionary</v>
      </c>
    </row>
    <row r="76" spans="1:6" ht="75" x14ac:dyDescent="0.25">
      <c r="A76" s="4" t="str">
        <f>'Initiatives main list'!A76</f>
        <v>Kay, John 2012</v>
      </c>
      <c r="B76" s="4" t="str">
        <f>'Initiatives main list'!C76</f>
        <v>National government</v>
      </c>
      <c r="C76" s="4" t="str">
        <f>'Initiatives main list'!D76</f>
        <v>Responsible behaviour</v>
      </c>
      <c r="D76" s="4" t="str">
        <f>'Initiatives main list'!E76</f>
        <v>Economic3: short-termism; Economic4: capital markets; Societal2: trust</v>
      </c>
      <c r="E76" s="4" t="str">
        <f>'Initiatives main list'!F76</f>
        <v>Public policy</v>
      </c>
      <c r="F76" s="4" t="str">
        <f>'Initiatives main list'!G76</f>
        <v>Evolutionary</v>
      </c>
    </row>
    <row r="77" spans="1:6" ht="30" x14ac:dyDescent="0.25">
      <c r="A77" s="4" t="str">
        <f>'Initiatives main list'!A77</f>
        <v>Living Economies Forum</v>
      </c>
      <c r="B77" s="4" t="str">
        <f>'Initiatives main list'!C77</f>
        <v>Civil Society</v>
      </c>
      <c r="C77" s="4" t="str">
        <f>'Initiatives main list'!D77</f>
        <v>System stability</v>
      </c>
      <c r="D77" s="4" t="str">
        <f>'Initiatives main list'!E77</f>
        <v>Multi-dimensional</v>
      </c>
      <c r="E77" s="4" t="str">
        <f>'Initiatives main list'!F77</f>
        <v>Knowledge Advocacy</v>
      </c>
      <c r="F77" s="4" t="str">
        <f>'Initiatives main list'!G77</f>
        <v>Radical</v>
      </c>
    </row>
    <row r="78" spans="1:6" ht="30" x14ac:dyDescent="0.25">
      <c r="A78" s="4" t="str">
        <f>'Initiatives main list'!A78</f>
        <v>Living Wage Foundation</v>
      </c>
      <c r="B78" s="4" t="str">
        <f>'Initiatives main list'!C78</f>
        <v>Civil Society</v>
      </c>
      <c r="C78" s="4" t="str">
        <f>'Initiatives main list'!D78</f>
        <v>Inclusivity</v>
      </c>
      <c r="D78" s="4" t="str">
        <f>'Initiatives main list'!E78</f>
        <v>Economic2: wage levels</v>
      </c>
      <c r="E78" s="4" t="str">
        <f>'Initiatives main list'!F78</f>
        <v>Advocacy</v>
      </c>
      <c r="F78" s="4" t="str">
        <f>'Initiatives main list'!G78</f>
        <v>Evolutionary</v>
      </c>
    </row>
    <row r="79" spans="1:6" ht="30" x14ac:dyDescent="0.25">
      <c r="A79" s="4" t="str">
        <f>'Initiatives main list'!A79</f>
        <v>Long Finance</v>
      </c>
      <c r="B79" s="4" t="str">
        <f>'Initiatives main list'!C79</f>
        <v>Academic Finance</v>
      </c>
      <c r="C79" s="4" t="str">
        <f>'Initiatives main list'!D79</f>
        <v>System stability</v>
      </c>
      <c r="D79" s="4" t="str">
        <f>'Initiatives main list'!E79</f>
        <v>Economic3: short-termism</v>
      </c>
      <c r="E79" s="4" t="str">
        <f>'Initiatives main list'!F79</f>
        <v>Knowledge Advocacy</v>
      </c>
      <c r="F79" s="4" t="str">
        <f>'Initiatives main list'!G79</f>
        <v>Evolutionary</v>
      </c>
    </row>
    <row r="80" spans="1:6" ht="30" x14ac:dyDescent="0.25">
      <c r="A80" s="4" t="str">
        <f>'Initiatives main list'!A80</f>
        <v>Long-term investors club</v>
      </c>
      <c r="B80" s="4" t="str">
        <f>'Initiatives main list'!C80</f>
        <v>Finance</v>
      </c>
      <c r="C80" s="4" t="str">
        <f>'Initiatives main list'!D80</f>
        <v>System stability</v>
      </c>
      <c r="D80" s="4" t="str">
        <f>'Initiatives main list'!E80</f>
        <v>Economic3: short-termism</v>
      </c>
      <c r="E80" s="4" t="str">
        <f>'Initiatives main list'!F80</f>
        <v>Advocacy Network</v>
      </c>
      <c r="F80" s="4" t="str">
        <f>'Initiatives main list'!G80</f>
        <v>Evolutionary</v>
      </c>
    </row>
    <row r="81" spans="1:6" ht="45" x14ac:dyDescent="0.25">
      <c r="A81" s="4" t="str">
        <f>'Initiatives main list'!A81</f>
        <v>Lord Mayor's conference Nov 2011</v>
      </c>
      <c r="B81" s="4" t="str">
        <f>'Initiatives main list'!C81</f>
        <v>Finance</v>
      </c>
      <c r="C81" s="4" t="str">
        <f>'Initiatives main list'!D81</f>
        <v>Responsible behaviour</v>
      </c>
      <c r="D81" s="4" t="str">
        <f>'Initiatives main list'!E81</f>
        <v>Economic4: capital markets; Societal2:trust</v>
      </c>
      <c r="E81" s="4" t="str">
        <f>'Initiatives main list'!F81</f>
        <v>Advocacy</v>
      </c>
      <c r="F81" s="4" t="str">
        <f>'Initiatives main list'!G81</f>
        <v>Evolutionary</v>
      </c>
    </row>
    <row r="82" spans="1:6" ht="30" x14ac:dyDescent="0.25">
      <c r="A82" s="4" t="str">
        <f>'Initiatives main list'!A82</f>
        <v xml:space="preserve">Loyalty Rewards </v>
      </c>
      <c r="B82" s="4" t="str">
        <f>'Initiatives main list'!C82</f>
        <v>Finance</v>
      </c>
      <c r="C82" s="4" t="str">
        <f>'Initiatives main list'!D82</f>
        <v>System stability</v>
      </c>
      <c r="D82" s="4" t="str">
        <f>'Initiatives main list'!E82</f>
        <v>Economic3: short-termism</v>
      </c>
      <c r="E82" s="4" t="str">
        <f>'Initiatives main list'!F82</f>
        <v>Advocacy</v>
      </c>
      <c r="F82" s="4" t="str">
        <f>'Initiatives main list'!G82</f>
        <v>Evolutionary</v>
      </c>
    </row>
    <row r="83" spans="1:6" ht="47.25" customHeight="1" x14ac:dyDescent="0.25">
      <c r="A83" s="4" t="str">
        <f>'Initiatives main list'!A83</f>
        <v>Marathon Club (UN PRI)</v>
      </c>
      <c r="B83" s="4" t="str">
        <f>'Initiatives main list'!C83</f>
        <v>Finance Multi-national govt</v>
      </c>
      <c r="C83" s="4" t="str">
        <f>'Initiatives main list'!D83</f>
        <v>System stability</v>
      </c>
      <c r="D83" s="4" t="str">
        <f>'Initiatives main list'!E83</f>
        <v>Economic3: short-termism</v>
      </c>
      <c r="E83" s="4" t="str">
        <f>'Initiatives main list'!F83</f>
        <v>Advocacy</v>
      </c>
      <c r="F83" s="4" t="str">
        <f>'Initiatives main list'!G83</f>
        <v>Evolutionary</v>
      </c>
    </row>
    <row r="84" spans="1:6" ht="45" x14ac:dyDescent="0.25">
      <c r="A84" s="4" t="str">
        <f>'Initiatives main list'!A84</f>
        <v>McKinsey Long Term Capitalism</v>
      </c>
      <c r="B84" s="4" t="str">
        <f>'Initiatives main list'!C84</f>
        <v>Business</v>
      </c>
      <c r="C84" s="4" t="str">
        <f>'Initiatives main list'!D84</f>
        <v>System stability</v>
      </c>
      <c r="D84" s="4" t="str">
        <f>'Initiatives main list'!E84</f>
        <v>Economic3: short-termism Societal2: trust</v>
      </c>
      <c r="E84" s="4" t="str">
        <f>'Initiatives main list'!F84</f>
        <v>Advocacy</v>
      </c>
      <c r="F84" s="4" t="str">
        <f>'Initiatives main list'!G84</f>
        <v>Evolutionary</v>
      </c>
    </row>
    <row r="85" spans="1:6" ht="60" x14ac:dyDescent="0.25">
      <c r="A85" s="4" t="str">
        <f>'Initiatives main list'!A85</f>
        <v>Martin Prosperity Institute, Rotman School Toronto</v>
      </c>
      <c r="B85" s="4" t="str">
        <f>'Initiatives main list'!C85</f>
        <v>Academic</v>
      </c>
      <c r="C85" s="4">
        <f>'Initiatives main list'!D85</f>
        <v>0</v>
      </c>
      <c r="D85" s="4" t="str">
        <f>'Initiatives main list'!E85</f>
        <v>Geopolitical1: governance; Geopolitical3: role of government</v>
      </c>
      <c r="E85" s="4" t="str">
        <f>'Initiatives main list'!F85</f>
        <v>Knowledge</v>
      </c>
      <c r="F85" s="4" t="str">
        <f>'Initiatives main list'!G85</f>
        <v>Evolutionary</v>
      </c>
    </row>
    <row r="86" spans="1:6" ht="30" x14ac:dyDescent="0.25">
      <c r="A86" s="4" t="str">
        <f>'Initiatives main list'!A86</f>
        <v>Natural Step</v>
      </c>
      <c r="B86" s="4" t="str">
        <f>'Initiatives main list'!C86</f>
        <v>Civil Society</v>
      </c>
      <c r="C86" s="4" t="str">
        <f>'Initiatives main list'!D86</f>
        <v>Planetary Boundaries</v>
      </c>
      <c r="D86" s="4" t="str">
        <f>'Initiatives main list'!E86</f>
        <v>Environmental</v>
      </c>
      <c r="E86" s="4" t="str">
        <f>'Initiatives main list'!F86</f>
        <v>Knowledge Advocacy</v>
      </c>
      <c r="F86" s="4" t="str">
        <f>'Initiatives main list'!G86</f>
        <v>Evolutionary</v>
      </c>
    </row>
    <row r="87" spans="1:6" ht="45" x14ac:dyDescent="0.25">
      <c r="A87" s="4" t="str">
        <f>'Initiatives main list'!A87</f>
        <v>Network for sustainable financial markets</v>
      </c>
      <c r="B87" s="4" t="str">
        <f>'Initiatives main list'!C87</f>
        <v>Civil Society</v>
      </c>
      <c r="C87" s="4" t="str">
        <f>'Initiatives main list'!D87</f>
        <v>System stability</v>
      </c>
      <c r="D87" s="4" t="str">
        <f>'Initiatives main list'!E87</f>
        <v>Economic1: financial instability</v>
      </c>
      <c r="E87" s="4" t="str">
        <f>'Initiatives main list'!F87</f>
        <v>Knowledge Advocacy Network</v>
      </c>
      <c r="F87" s="4" t="str">
        <f>'Initiatives main list'!G87</f>
        <v>Evolutionary</v>
      </c>
    </row>
    <row r="88" spans="1:6" ht="45" x14ac:dyDescent="0.25">
      <c r="A88" s="4" t="str">
        <f>'Initiatives main list'!A88</f>
        <v>New Climate Economy</v>
      </c>
      <c r="B88" s="4" t="str">
        <f>'Initiatives main list'!C88</f>
        <v>National governments</v>
      </c>
      <c r="C88" s="4" t="str">
        <f>'Initiatives main list'!D88</f>
        <v>Planetary Boundaries</v>
      </c>
      <c r="D88" s="4" t="str">
        <f>'Initiatives main list'!E88</f>
        <v>Environment2: climate change</v>
      </c>
      <c r="E88" s="4" t="str">
        <f>'Initiatives main list'!F88</f>
        <v>Knowledge Advocacy Public Policy</v>
      </c>
      <c r="F88" s="4" t="str">
        <f>'Initiatives main list'!G88</f>
        <v>Evolutionary</v>
      </c>
    </row>
    <row r="89" spans="1:6" ht="75" x14ac:dyDescent="0.25">
      <c r="A89" s="4" t="str">
        <f>'Initiatives main list'!A89</f>
        <v>nef (New Economics Foundation in UK, New Economics Institute in US)</v>
      </c>
      <c r="B89" s="4" t="str">
        <f>'Initiatives main list'!C89</f>
        <v>Civil Society</v>
      </c>
      <c r="C89" s="4" t="str">
        <f>'Initiatives main list'!D89</f>
        <v>Planetary boundaries Inclusivity</v>
      </c>
      <c r="D89" s="4" t="str">
        <f>'Initiatives main list'!E89</f>
        <v>Economic5: theory; Economic6: wellbeing, Societal1: inequality</v>
      </c>
      <c r="E89" s="4" t="str">
        <f>'Initiatives main list'!F89</f>
        <v>Knowledge Advocacy</v>
      </c>
      <c r="F89" s="4" t="str">
        <f>'Initiatives main list'!G89</f>
        <v>Radical</v>
      </c>
    </row>
    <row r="90" spans="1:6" x14ac:dyDescent="0.25">
      <c r="A90" s="4" t="str">
        <f>'Initiatives main list'!A90</f>
        <v>New Economy Working Group</v>
      </c>
      <c r="B90" s="4" t="str">
        <f>'Initiatives main list'!C90</f>
        <v>Civil Society</v>
      </c>
      <c r="C90" s="4">
        <f>'Initiatives main list'!D90</f>
        <v>0</v>
      </c>
      <c r="D90" s="4" t="str">
        <f>'Initiatives main list'!E90</f>
        <v>Multi-dimensional</v>
      </c>
      <c r="E90" s="4" t="str">
        <f>'Initiatives main list'!F90</f>
        <v>Advocacy</v>
      </c>
      <c r="F90" s="4" t="str">
        <f>'Initiatives main list'!G90</f>
        <v>Evolutionary</v>
      </c>
    </row>
    <row r="91" spans="1:6" ht="34.5" customHeight="1" x14ac:dyDescent="0.25">
      <c r="A91" s="4" t="str">
        <f>'Initiatives main list'!A91</f>
        <v>OECD</v>
      </c>
      <c r="B91" s="4" t="str">
        <f>'Initiatives main list'!C91</f>
        <v>Multi-national govt</v>
      </c>
      <c r="C91" s="4" t="str">
        <f>'Initiatives main list'!D91</f>
        <v>Measurement</v>
      </c>
      <c r="D91" s="4" t="str">
        <f>'Initiatives main list'!E91</f>
        <v>Economic5: metrics</v>
      </c>
      <c r="E91" s="4" t="str">
        <f>'Initiatives main list'!F91</f>
        <v>Standards</v>
      </c>
      <c r="F91" s="4" t="str">
        <f>'Initiatives main list'!G91</f>
        <v>Evolutionary</v>
      </c>
    </row>
    <row r="92" spans="1:6" ht="45" x14ac:dyDescent="0.25">
      <c r="A92" s="4" t="str">
        <f>'Initiatives main list'!A92</f>
        <v>Ownership commission 2012</v>
      </c>
      <c r="B92" s="4" t="str">
        <f>'Initiatives main list'!C92</f>
        <v>National government</v>
      </c>
      <c r="C92" s="4">
        <f>'Initiatives main list'!D92</f>
        <v>0</v>
      </c>
      <c r="D92" s="4" t="str">
        <f>'Initiatives main list'!E92</f>
        <v>Economic7: corporate form &amp; ownership</v>
      </c>
      <c r="E92" s="4" t="str">
        <f>'Initiatives main list'!F92</f>
        <v>Public policy Advocacy</v>
      </c>
      <c r="F92" s="4" t="str">
        <f>'Initiatives main list'!G92</f>
        <v>Radical</v>
      </c>
    </row>
    <row r="93" spans="1:6" ht="45" x14ac:dyDescent="0.25">
      <c r="A93" s="4" t="str">
        <f>'Initiatives main list'!A93</f>
        <v>Oxford Martin Commission for Future Generations</v>
      </c>
      <c r="B93" s="4" t="str">
        <f>'Initiatives main list'!C93</f>
        <v>Academic</v>
      </c>
      <c r="C93" s="4" t="str">
        <f>'Initiatives main list'!D93</f>
        <v>System stability</v>
      </c>
      <c r="D93" s="4" t="str">
        <f>'Initiatives main list'!E93</f>
        <v>Geopolitical2: Economic3: Short-termism</v>
      </c>
      <c r="E93" s="4" t="str">
        <f>'Initiatives main list'!F93</f>
        <v>Advocacy</v>
      </c>
      <c r="F93" s="4" t="str">
        <f>'Initiatives main list'!G93</f>
        <v>Evolutionary</v>
      </c>
    </row>
    <row r="94" spans="1:6" ht="30" x14ac:dyDescent="0.25">
      <c r="A94" s="4" t="str">
        <f>'Initiatives main list'!A94</f>
        <v>Positive money</v>
      </c>
      <c r="B94" s="4" t="str">
        <f>'Initiatives main list'!C94</f>
        <v>Civil Society</v>
      </c>
      <c r="C94" s="4" t="str">
        <f>'Initiatives main list'!D94</f>
        <v>System stability</v>
      </c>
      <c r="D94" s="4" t="str">
        <f>'Initiatives main list'!E94</f>
        <v>Economic1: Financial stability</v>
      </c>
      <c r="E94" s="4" t="str">
        <f>'Initiatives main list'!F94</f>
        <v>Advocacy</v>
      </c>
      <c r="F94" s="4" t="str">
        <f>'Initiatives main list'!G94</f>
        <v>Radical</v>
      </c>
    </row>
    <row r="95" spans="1:6" ht="30" x14ac:dyDescent="0.25">
      <c r="A95" s="4" t="str">
        <f>'Initiatives main list'!A95</f>
        <v>Post-Crash Economics Society</v>
      </c>
      <c r="B95" s="4" t="str">
        <f>'Initiatives main list'!C95</f>
        <v>Academic</v>
      </c>
      <c r="C95" s="4">
        <f>'Initiatives main list'!D95</f>
        <v>0</v>
      </c>
      <c r="D95" s="4" t="str">
        <f>'Initiatives main list'!E95</f>
        <v>Economic5: theory</v>
      </c>
      <c r="E95" s="4" t="str">
        <f>'Initiatives main list'!F95</f>
        <v>Knowledge Advocacy</v>
      </c>
      <c r="F95" s="4" t="str">
        <f>'Initiatives main list'!G95</f>
        <v>Radical</v>
      </c>
    </row>
    <row r="96" spans="1:6" ht="30" x14ac:dyDescent="0.25">
      <c r="A96" s="4" t="str">
        <f>'Initiatives main list'!A96</f>
        <v>Post growth</v>
      </c>
      <c r="B96" s="4" t="str">
        <f>'Initiatives main list'!C96</f>
        <v>Civil Society</v>
      </c>
      <c r="C96" s="4">
        <f>'Initiatives main list'!D96</f>
        <v>0</v>
      </c>
      <c r="D96" s="4" t="str">
        <f>'Initiatives main list'!E96</f>
        <v>Economic6: growth</v>
      </c>
      <c r="E96" s="4" t="str">
        <f>'Initiatives main list'!F96</f>
        <v>Advocacy Network</v>
      </c>
      <c r="F96" s="4" t="str">
        <f>'Initiatives main list'!G96</f>
        <v>Radical</v>
      </c>
    </row>
    <row r="97" spans="1:6" ht="30" x14ac:dyDescent="0.25">
      <c r="A97" s="4" t="str">
        <f>'Initiatives main list'!A97</f>
        <v>Prince's Accounting for Sustainability project</v>
      </c>
      <c r="B97" s="4" t="str">
        <f>'Initiatives main list'!C97</f>
        <v>Business</v>
      </c>
      <c r="C97" s="4" t="str">
        <f>'Initiatives main list'!D97</f>
        <v>Measurement</v>
      </c>
      <c r="D97" s="4" t="str">
        <f>'Initiatives main list'!E97</f>
        <v>Economic5: metrics</v>
      </c>
      <c r="E97" s="4" t="str">
        <f>'Initiatives main list'!F97</f>
        <v>Standards</v>
      </c>
      <c r="F97" s="4" t="str">
        <f>'Initiatives main list'!G97</f>
        <v>Evolutionary</v>
      </c>
    </row>
    <row r="98" spans="1:6" ht="45" x14ac:dyDescent="0.25">
      <c r="A98" s="4" t="str">
        <f>'Initiatives main list'!A98</f>
        <v>Real Economy Lab</v>
      </c>
      <c r="B98" s="4" t="str">
        <f>'Initiatives main list'!C98</f>
        <v>Civil Society</v>
      </c>
      <c r="C98" s="4" t="str">
        <f>'Initiatives main list'!D98</f>
        <v>Planetary boundaries</v>
      </c>
      <c r="D98" s="4" t="str">
        <f>'Initiatives main list'!E98</f>
        <v>Economic5: theory; Societal1: inclusivity</v>
      </c>
      <c r="E98" s="4" t="str">
        <f>'Initiatives main list'!F98</f>
        <v>Knowledge Advocacy</v>
      </c>
      <c r="F98" s="4" t="str">
        <f>'Initiatives main list'!G98</f>
        <v>Radical</v>
      </c>
    </row>
    <row r="99" spans="1:6" ht="60" x14ac:dyDescent="0.25">
      <c r="A99" s="4" t="str">
        <f>'Initiatives main list'!A99</f>
        <v>Relationships Global, Relationships Foundation</v>
      </c>
      <c r="B99" s="4" t="str">
        <f>'Initiatives main list'!C99</f>
        <v>Civil Society</v>
      </c>
      <c r="C99" s="4" t="str">
        <f>'Initiatives main list'!D99</f>
        <v>Inclusivity</v>
      </c>
      <c r="D99" s="4" t="str">
        <f>'Initiatives main list'!E99</f>
        <v>Economic7: Institutional issues (stakeholder relationships)</v>
      </c>
      <c r="E99" s="4" t="str">
        <f>'Initiatives main list'!F99</f>
        <v>Knowledge Advocacy</v>
      </c>
      <c r="F99" s="4" t="str">
        <f>'Initiatives main list'!G99</f>
        <v>Evolutionary</v>
      </c>
    </row>
    <row r="100" spans="1:6" ht="30" x14ac:dyDescent="0.25">
      <c r="A100" s="4" t="str">
        <f>'Initiatives main list'!A100</f>
        <v>Resolution Foundation</v>
      </c>
      <c r="B100" s="4" t="str">
        <f>'Initiatives main list'!C100</f>
        <v>Civil Society</v>
      </c>
      <c r="C100" s="4" t="str">
        <f>'Initiatives main list'!D100</f>
        <v>Inclusivity</v>
      </c>
      <c r="D100" s="4" t="str">
        <f>'Initiatives main list'!E100</f>
        <v>Economic2: low wages</v>
      </c>
      <c r="E100" s="4" t="str">
        <f>'Initiatives main list'!F100</f>
        <v>Knowledge Advocacy</v>
      </c>
      <c r="F100" s="4" t="str">
        <f>'Initiatives main list'!G100</f>
        <v>Evolutionary</v>
      </c>
    </row>
    <row r="101" spans="1:6" ht="45" x14ac:dyDescent="0.25">
      <c r="A101" s="4" t="str">
        <f>'Initiatives main list'!A101</f>
        <v>Responsible100</v>
      </c>
      <c r="B101" s="4" t="str">
        <f>'Initiatives main list'!C101</f>
        <v>Civil Society</v>
      </c>
      <c r="C101" s="4" t="str">
        <f>'Initiatives main list'!D101</f>
        <v>Responsible behaviour</v>
      </c>
      <c r="D101" s="4" t="str">
        <f>'Initiatives main list'!E101</f>
        <v>Societal2: trust; Societal3; business &amp; society</v>
      </c>
      <c r="E101" s="4" t="str">
        <f>'Initiatives main list'!F101</f>
        <v>Standards</v>
      </c>
      <c r="F101" s="4" t="str">
        <f>'Initiatives main list'!G101</f>
        <v>Evolutionary</v>
      </c>
    </row>
    <row r="102" spans="1:6" ht="60" x14ac:dyDescent="0.25">
      <c r="A102" s="4" t="str">
        <f>'Initiatives main list'!A102</f>
        <v>Share Action</v>
      </c>
      <c r="B102" s="4" t="str">
        <f>'Initiatives main list'!C102</f>
        <v>Civil Society</v>
      </c>
      <c r="C102" s="4" t="str">
        <f>'Initiatives main list'!D102</f>
        <v>Planetary Boundaries Responsible behaviour</v>
      </c>
      <c r="D102" s="4" t="str">
        <f>'Initiatives main list'!E102</f>
        <v>Multi-dimensional</v>
      </c>
      <c r="E102" s="4" t="str">
        <f>'Initiatives main list'!F102</f>
        <v>Advocacy</v>
      </c>
      <c r="F102" s="4" t="str">
        <f>'Initiatives main list'!G102</f>
        <v>Evolutionary</v>
      </c>
    </row>
    <row r="103" spans="1:6" ht="60" x14ac:dyDescent="0.25">
      <c r="A103" s="4" t="str">
        <f>'Initiatives main list'!A103</f>
        <v>Spiritual Capital Foundation</v>
      </c>
      <c r="B103" s="4" t="str">
        <f>'Initiatives main list'!C103</f>
        <v>Faith</v>
      </c>
      <c r="C103" s="4" t="str">
        <f>'Initiatives main list'!D103</f>
        <v>Responsible behaviour</v>
      </c>
      <c r="D103" s="4" t="str">
        <f>'Initiatives main list'!E103</f>
        <v>Societal4: Business values &amp; ethics; Societal5: working environment</v>
      </c>
      <c r="E103" s="4" t="str">
        <f>'Initiatives main list'!F103</f>
        <v>Advocacy</v>
      </c>
      <c r="F103" s="4" t="str">
        <f>'Initiatives main list'!G103</f>
        <v>Evolutionary</v>
      </c>
    </row>
    <row r="104" spans="1:6" ht="30" x14ac:dyDescent="0.25">
      <c r="A104" s="4" t="str">
        <f>'Initiatives main list'!A104</f>
        <v>St Pauls institute</v>
      </c>
      <c r="B104" s="4" t="str">
        <f>'Initiatives main list'!C104</f>
        <v>Faith</v>
      </c>
      <c r="C104" s="4" t="str">
        <f>'Initiatives main list'!D104</f>
        <v>Responsible behaviour</v>
      </c>
      <c r="D104" s="4" t="str">
        <f>'Initiatives main list'!E104</f>
        <v>Societal4: Business values and ethics</v>
      </c>
      <c r="E104" s="4" t="str">
        <f>'Initiatives main list'!F104</f>
        <v>Advocacy</v>
      </c>
      <c r="F104" s="4" t="str">
        <f>'Initiatives main list'!G104</f>
        <v>Evolutionary</v>
      </c>
    </row>
    <row r="105" spans="1:6" ht="30" x14ac:dyDescent="0.25">
      <c r="A105" s="4" t="str">
        <f>'Initiatives main list'!A105</f>
        <v>Stakeholder Forum</v>
      </c>
      <c r="B105" s="4" t="str">
        <f>'Initiatives main list'!C105</f>
        <v>Civil Society</v>
      </c>
      <c r="C105" s="4" t="str">
        <f>'Initiatives main list'!D105</f>
        <v>Planetary boundaries</v>
      </c>
      <c r="D105" s="4" t="str">
        <f>'Initiatives main list'!E105</f>
        <v>Environmental</v>
      </c>
      <c r="E105" s="4" t="str">
        <f>'Initiatives main list'!F105</f>
        <v>Advocacy</v>
      </c>
      <c r="F105" s="4" t="str">
        <f>'Initiatives main list'!G105</f>
        <v>Evolutionary</v>
      </c>
    </row>
    <row r="106" spans="1:6" ht="30" x14ac:dyDescent="0.25">
      <c r="A106" s="4" t="str">
        <f>'Initiatives main list'!A106</f>
        <v>Sustainability Accounting Standards Board</v>
      </c>
      <c r="B106" s="4" t="str">
        <f>'Initiatives main list'!C106</f>
        <v>Academic Civil Society</v>
      </c>
      <c r="C106" s="4" t="str">
        <f>'Initiatives main list'!D106</f>
        <v>Measurement</v>
      </c>
      <c r="D106" s="4" t="str">
        <f>'Initiatives main list'!E106</f>
        <v>Environmental3: reporting standards</v>
      </c>
      <c r="E106" s="4" t="str">
        <f>'Initiatives main list'!F106</f>
        <v>Knowledge</v>
      </c>
      <c r="F106" s="4" t="str">
        <f>'Initiatives main list'!G106</f>
        <v>Evolutionary</v>
      </c>
    </row>
    <row r="107" spans="1:6" ht="30" x14ac:dyDescent="0.25">
      <c r="A107" s="4" t="str">
        <f>'Initiatives main list'!A107</f>
        <v>Sustainable brands</v>
      </c>
      <c r="B107" s="4" t="str">
        <f>'Initiatives main list'!C107</f>
        <v>Business</v>
      </c>
      <c r="C107" s="4" t="str">
        <f>'Initiatives main list'!D107</f>
        <v>Planetary boundaries</v>
      </c>
      <c r="D107" s="4" t="str">
        <f>'Initiatives main list'!E107</f>
        <v>Environmental</v>
      </c>
      <c r="E107" s="4" t="str">
        <f>'Initiatives main list'!F107</f>
        <v>Knowledge Advocacy</v>
      </c>
      <c r="F107" s="4" t="str">
        <f>'Initiatives main list'!G107</f>
        <v>Evolutionary</v>
      </c>
    </row>
    <row r="108" spans="1:6" ht="30" x14ac:dyDescent="0.25">
      <c r="A108" s="4" t="str">
        <f>'Initiatives main list'!A108</f>
        <v>Sustainable Companies project</v>
      </c>
      <c r="B108" s="4" t="str">
        <f>'Initiatives main list'!C108</f>
        <v>Academic</v>
      </c>
      <c r="C108" s="4" t="str">
        <f>'Initiatives main list'!D108</f>
        <v>Planetary boundaries</v>
      </c>
      <c r="D108" s="4" t="str">
        <f>'Initiatives main list'!E108</f>
        <v>Environmental</v>
      </c>
      <c r="E108" s="4" t="str">
        <f>'Initiatives main list'!F108</f>
        <v>Knowledge</v>
      </c>
      <c r="F108" s="4" t="str">
        <f>'Initiatives main list'!G108</f>
        <v>Evolutionary</v>
      </c>
    </row>
    <row r="109" spans="1:6" ht="75" x14ac:dyDescent="0.25">
      <c r="A109" s="4" t="str">
        <f>'Initiatives main list'!A109</f>
        <v>Sustainable Stock Exchanges Initiative</v>
      </c>
      <c r="B109" s="4" t="str">
        <f>'Initiatives main list'!C109</f>
        <v>Finance</v>
      </c>
      <c r="C109" s="4" t="str">
        <f>'Initiatives main list'!D109</f>
        <v>Responsible behaviour</v>
      </c>
      <c r="D109" s="4" t="str">
        <f>'Initiatives main list'!E109</f>
        <v>Economic4: capital markets; Societal4: impact; Environmental3: reporting</v>
      </c>
      <c r="E109" s="4" t="str">
        <f>'Initiatives main list'!F109</f>
        <v>Network</v>
      </c>
      <c r="F109" s="4" t="str">
        <f>'Initiatives main list'!G109</f>
        <v>Evolutionary</v>
      </c>
    </row>
    <row r="110" spans="1:6" ht="30" x14ac:dyDescent="0.25">
      <c r="A110" s="4" t="str">
        <f>'Initiatives main list'!A110</f>
        <v>TEEB: The Economics of Ecosystems &amp; Biodiversity</v>
      </c>
      <c r="B110" s="4" t="str">
        <f>'Initiatives main list'!C110</f>
        <v>Civil Society</v>
      </c>
      <c r="C110" s="4" t="str">
        <f>'Initiatives main list'!D110</f>
        <v>Planetary boundaries</v>
      </c>
      <c r="D110" s="4" t="str">
        <f>'Initiatives main list'!E110</f>
        <v>Environmental</v>
      </c>
      <c r="E110" s="4" t="str">
        <f>'Initiatives main list'!F110</f>
        <v>Advocacy</v>
      </c>
      <c r="F110" s="4" t="str">
        <f>'Initiatives main list'!G110</f>
        <v>Evolutionary</v>
      </c>
    </row>
    <row r="111" spans="1:6" ht="60" x14ac:dyDescent="0.25">
      <c r="A111" s="4" t="str">
        <f>'Initiatives main list'!A111</f>
        <v>Tellus Mater</v>
      </c>
      <c r="B111" s="4" t="str">
        <f>'Initiatives main list'!C111</f>
        <v>Finance</v>
      </c>
      <c r="C111" s="4" t="str">
        <f>'Initiatives main list'!D111</f>
        <v>System stability</v>
      </c>
      <c r="D111" s="4" t="str">
        <f>'Initiatives main list'!E111</f>
        <v>Economic4: capital markets</v>
      </c>
      <c r="E111" s="4" t="str">
        <f>'Initiatives main list'!F111</f>
        <v>Knowledge Advocacy Network Public Policy</v>
      </c>
      <c r="F111" s="4" t="str">
        <f>'Initiatives main list'!G111</f>
        <v>Evolutionary</v>
      </c>
    </row>
    <row r="112" spans="1:6" ht="77.25" customHeight="1" x14ac:dyDescent="0.25">
      <c r="A112" s="4" t="str">
        <f>'Initiatives main list'!A112</f>
        <v>Tobin Project</v>
      </c>
      <c r="B112" s="4" t="str">
        <f>'Initiatives main list'!C112</f>
        <v>Academic</v>
      </c>
      <c r="C112" s="4" t="str">
        <f>'Initiatives main list'!D112</f>
        <v>Inclusivity</v>
      </c>
      <c r="D112" s="4" t="str">
        <f>'Initiatives main list'!E112</f>
        <v>Geopolitical3: regulation; Geopolitical5: power &amp; democracy; Societal1: Inequality</v>
      </c>
      <c r="E112" s="4" t="str">
        <f>'Initiatives main list'!F112</f>
        <v>Knowledge Network Public Policy</v>
      </c>
      <c r="F112" s="4" t="str">
        <f>'Initiatives main list'!G112</f>
        <v>Evolutionary</v>
      </c>
    </row>
    <row r="113" spans="1:6" ht="30" x14ac:dyDescent="0.25">
      <c r="A113" s="4" t="str">
        <f>'Initiatives main list'!A113</f>
        <v>Together in search of capitalism2.0</v>
      </c>
      <c r="B113" s="4" t="str">
        <f>'Initiatives main list'!C113</f>
        <v>Civil Society</v>
      </c>
      <c r="C113" s="4" t="str">
        <f>'Initiatives main list'!D113</f>
        <v>Planetary boundaries</v>
      </c>
      <c r="D113" s="4" t="str">
        <f>'Initiatives main list'!E113</f>
        <v>Environmental</v>
      </c>
      <c r="E113" s="4" t="str">
        <f>'Initiatives main list'!F113</f>
        <v>Knowledge</v>
      </c>
      <c r="F113" s="4" t="str">
        <f>'Initiatives main list'!G113</f>
        <v>Radical</v>
      </c>
    </row>
    <row r="114" spans="1:6" ht="60" x14ac:dyDescent="0.25">
      <c r="A114" s="4" t="str">
        <f>'Initiatives main list'!A114</f>
        <v>Tomorrow's company</v>
      </c>
      <c r="B114" s="4" t="str">
        <f>'Initiatives main list'!C114</f>
        <v>Business Civil Society</v>
      </c>
      <c r="C114" s="4" t="str">
        <f>'Initiatives main list'!D114</f>
        <v>Responsible behaviour</v>
      </c>
      <c r="D114" s="4" t="str">
        <f>'Initiatives main list'!E114</f>
        <v>Multi-dimensional</v>
      </c>
      <c r="E114" s="4" t="str">
        <f>'Initiatives main list'!F114</f>
        <v>Knowledge Advocacy Network Public Policy</v>
      </c>
      <c r="F114" s="4" t="str">
        <f>'Initiatives main list'!G114</f>
        <v>Evolutionary</v>
      </c>
    </row>
    <row r="115" spans="1:6" ht="45" x14ac:dyDescent="0.25">
      <c r="A115" s="4" t="str">
        <f>'Initiatives main list'!A115</f>
        <v>Tomorrows Company</v>
      </c>
      <c r="B115" s="4" t="str">
        <f>'Initiatives main list'!C115</f>
        <v>Business</v>
      </c>
      <c r="C115" s="4" t="str">
        <f>'Initiatives main list'!D115</f>
        <v>Responsible behaviour</v>
      </c>
      <c r="D115" s="4" t="str">
        <f>'Initiatives main list'!E115</f>
        <v>Societal3: disconnect business &amp; Society</v>
      </c>
      <c r="E115" s="4" t="str">
        <f>'Initiatives main list'!F115</f>
        <v>Advocacy Standards</v>
      </c>
      <c r="F115" s="4" t="str">
        <f>'Initiatives main list'!G115</f>
        <v>Evolutionary</v>
      </c>
    </row>
    <row r="116" spans="1:6" ht="30" x14ac:dyDescent="0.25">
      <c r="A116" s="4" t="str">
        <f>'Initiatives main list'!A116</f>
        <v>The 300 club</v>
      </c>
      <c r="B116" s="4" t="str">
        <f>'Initiatives main list'!C116</f>
        <v>Finance</v>
      </c>
      <c r="C116" s="4" t="str">
        <f>'Initiatives main list'!D116</f>
        <v>System stability</v>
      </c>
      <c r="D116" s="4" t="str">
        <f>'Initiatives main list'!E116</f>
        <v>Economic4: Capital markets, finance</v>
      </c>
      <c r="E116" s="4" t="str">
        <f>'Initiatives main list'!F116</f>
        <v>Advocacy Network</v>
      </c>
      <c r="F116" s="4" t="str">
        <f>'Initiatives main list'!G116</f>
        <v>Evolutionary</v>
      </c>
    </row>
    <row r="117" spans="1:6" ht="30" x14ac:dyDescent="0.25">
      <c r="A117" s="4" t="str">
        <f>'Initiatives main list'!A117</f>
        <v>Transparency International</v>
      </c>
      <c r="B117" s="4" t="str">
        <f>'Initiatives main list'!C117</f>
        <v>Civil Society</v>
      </c>
      <c r="C117" s="4" t="str">
        <f>'Initiatives main list'!D117</f>
        <v>Responsible behaviour</v>
      </c>
      <c r="D117" s="4" t="str">
        <f>'Initiatives main list'!E117</f>
        <v>Societal4: corruption</v>
      </c>
      <c r="E117" s="4" t="str">
        <f>'Initiatives main list'!F117</f>
        <v>Advocacy Public Policy</v>
      </c>
      <c r="F117" s="4" t="str">
        <f>'Initiatives main list'!G117</f>
        <v>Evolutionary</v>
      </c>
    </row>
    <row r="118" spans="1:6" ht="30" x14ac:dyDescent="0.25">
      <c r="A118" s="4" t="str">
        <f>'Initiatives main list'!A118</f>
        <v>Trucost</v>
      </c>
      <c r="B118" s="4" t="str">
        <f>'Initiatives main list'!C118</f>
        <v>Business</v>
      </c>
      <c r="C118" s="4" t="str">
        <f>'Initiatives main list'!D118</f>
        <v>Planetary boundaries</v>
      </c>
      <c r="D118" s="4" t="str">
        <f>'Initiatives main list'!E118</f>
        <v>Environmental</v>
      </c>
      <c r="E118" s="4" t="str">
        <f>'Initiatives main list'!F118</f>
        <v>Operational</v>
      </c>
      <c r="F118" s="4" t="str">
        <f>'Initiatives main list'!G118</f>
        <v>Evolutionary</v>
      </c>
    </row>
    <row r="119" spans="1:6" ht="60" x14ac:dyDescent="0.25">
      <c r="A119" s="4" t="str">
        <f>'Initiatives main list'!A119</f>
        <v>UN Environment Programme Finance Initiative</v>
      </c>
      <c r="B119" s="4" t="str">
        <f>'Initiatives main list'!C119</f>
        <v>Finance Multi-national govt</v>
      </c>
      <c r="C119" s="4" t="str">
        <f>'Initiatives main list'!D119</f>
        <v>System stability</v>
      </c>
      <c r="D119" s="4" t="str">
        <f>'Initiatives main list'!E119</f>
        <v>Economic4: capital markets and finance</v>
      </c>
      <c r="E119" s="4" t="str">
        <f>'Initiatives main list'!F119</f>
        <v>Knowledge  Public policy</v>
      </c>
      <c r="F119" s="4" t="str">
        <f>'Initiatives main list'!G119</f>
        <v>Evolutionary</v>
      </c>
    </row>
    <row r="120" spans="1:6" ht="60" x14ac:dyDescent="0.25">
      <c r="A120" s="4" t="str">
        <f>'Initiatives main list'!A120</f>
        <v>UN Environment Programme Finance Initiative</v>
      </c>
      <c r="B120" s="4" t="str">
        <f>'Initiatives main list'!C120</f>
        <v>Finance Multi-national govt</v>
      </c>
      <c r="C120" s="4" t="str">
        <f>'Initiatives main list'!D120</f>
        <v>System stability</v>
      </c>
      <c r="D120" s="4" t="str">
        <f>'Initiatives main list'!E120</f>
        <v>Economic4: capital markets and finance</v>
      </c>
      <c r="E120" s="4" t="str">
        <f>'Initiatives main list'!F120</f>
        <v>Knowledge  Public policy</v>
      </c>
      <c r="F120" s="4" t="str">
        <f>'Initiatives main list'!G120</f>
        <v>Evolutionary</v>
      </c>
    </row>
    <row r="121" spans="1:6" ht="60" x14ac:dyDescent="0.25">
      <c r="A121" s="4" t="str">
        <f>'Initiatives main list'!A121</f>
        <v>UN Environment Programme Finance Initiative</v>
      </c>
      <c r="B121" s="4" t="str">
        <f>'Initiatives main list'!C121</f>
        <v>Finance Multi-national govt</v>
      </c>
      <c r="C121" s="4" t="str">
        <f>'Initiatives main list'!D121</f>
        <v>System stability</v>
      </c>
      <c r="D121" s="4" t="str">
        <f>'Initiatives main list'!E121</f>
        <v>Economic4: capital markets and finance</v>
      </c>
      <c r="E121" s="4" t="str">
        <f>'Initiatives main list'!F121</f>
        <v>Knowledge  Public policy</v>
      </c>
      <c r="F121" s="4" t="str">
        <f>'Initiatives main list'!G121</f>
        <v>Evolutionary</v>
      </c>
    </row>
    <row r="122" spans="1:6" ht="45" x14ac:dyDescent="0.25">
      <c r="A122" s="4" t="str">
        <f>'Initiatives main list'!A122</f>
        <v>UN Environment Programme</v>
      </c>
      <c r="B122" s="4" t="str">
        <f>'Initiatives main list'!C122</f>
        <v>Multi-national govt</v>
      </c>
      <c r="C122" s="4" t="str">
        <f>'Initiatives main list'!D122</f>
        <v>Planetary boundaries</v>
      </c>
      <c r="D122" s="4" t="str">
        <f>'Initiatives main list'!E122</f>
        <v>Environmental</v>
      </c>
      <c r="E122" s="4" t="str">
        <f>'Initiatives main list'!F122</f>
        <v>Operational</v>
      </c>
      <c r="F122" s="4" t="str">
        <f>'Initiatives main list'!G122</f>
        <v>Evolutionary</v>
      </c>
    </row>
    <row r="123" spans="1:6" ht="45.75" customHeight="1" x14ac:dyDescent="0.25">
      <c r="A123" s="4" t="str">
        <f>'Initiatives main list'!A123</f>
        <v>UN Global Compact Ten Principles</v>
      </c>
      <c r="B123" s="4" t="str">
        <f>'Initiatives main list'!C123</f>
        <v>Multi-national govt Civil Society</v>
      </c>
      <c r="C123" s="4">
        <f>'Initiatives main list'!D123</f>
        <v>0</v>
      </c>
      <c r="D123" s="4" t="str">
        <f>'Initiatives main list'!E123</f>
        <v>Multi-dimensional</v>
      </c>
      <c r="E123" s="4" t="str">
        <f>'Initiatives main list'!F123</f>
        <v>Advocacy Network</v>
      </c>
      <c r="F123" s="4" t="str">
        <f>'Initiatives main list'!G123</f>
        <v>Evolutionary</v>
      </c>
    </row>
    <row r="124" spans="1:6" ht="47.25" customHeight="1" x14ac:dyDescent="0.25">
      <c r="A124" s="4" t="str">
        <f>'Initiatives main list'!A124</f>
        <v>UNGC Accenture 2013</v>
      </c>
      <c r="B124" s="4" t="str">
        <f>'Initiatives main list'!C124</f>
        <v>Business Multi-national govt</v>
      </c>
      <c r="C124" s="4">
        <f>'Initiatives main list'!D124</f>
        <v>0</v>
      </c>
      <c r="D124" s="4" t="str">
        <f>'Initiatives main list'!E124</f>
        <v>Multi-dimensional</v>
      </c>
      <c r="E124" s="4" t="str">
        <f>'Initiatives main list'!F124</f>
        <v>Knowledge Advocacy</v>
      </c>
      <c r="F124" s="4" t="str">
        <f>'Initiatives main list'!G124</f>
        <v>Evolutionary</v>
      </c>
    </row>
    <row r="125" spans="1:6" ht="46.5" customHeight="1" x14ac:dyDescent="0.25">
      <c r="A125" s="4" t="str">
        <f>'Initiatives main list'!A125</f>
        <v>UN PRME</v>
      </c>
      <c r="B125" s="4" t="str">
        <f>'Initiatives main list'!C125</f>
        <v>Multi-national govt Academic</v>
      </c>
      <c r="C125" s="4" t="str">
        <f>'Initiatives main list'!D125</f>
        <v>Responsible behaviour</v>
      </c>
      <c r="D125" s="4" t="str">
        <f>'Initiatives main list'!E125</f>
        <v>Societal4: behaviour</v>
      </c>
      <c r="E125" s="4" t="str">
        <f>'Initiatives main list'!F125</f>
        <v>Network</v>
      </c>
      <c r="F125" s="4" t="str">
        <f>'Initiatives main list'!G125</f>
        <v>Evolutionary</v>
      </c>
    </row>
    <row r="126" spans="1:6" ht="30" x14ac:dyDescent="0.25">
      <c r="A126" s="4" t="str">
        <f>'Initiatives main list'!A126</f>
        <v>Volans Breakthrough Capitalism</v>
      </c>
      <c r="B126" s="4" t="str">
        <f>'Initiatives main list'!C126</f>
        <v>Civil Society</v>
      </c>
      <c r="C126" s="4" t="str">
        <f>'Initiatives main list'!D126</f>
        <v>Planetary boundaries</v>
      </c>
      <c r="D126" s="4" t="str">
        <f>'Initiatives main list'!E126</f>
        <v>Environmental</v>
      </c>
      <c r="E126" s="4" t="str">
        <f>'Initiatives main list'!F126</f>
        <v>Knowledge Advocacy</v>
      </c>
      <c r="F126" s="4" t="str">
        <f>'Initiatives main list'!G126</f>
        <v>Radical</v>
      </c>
    </row>
    <row r="127" spans="1:6" ht="45" x14ac:dyDescent="0.25">
      <c r="A127" s="4" t="str">
        <f>'Initiatives main list'!A127</f>
        <v>We own it</v>
      </c>
      <c r="B127" s="4" t="str">
        <f>'Initiatives main list'!C127</f>
        <v>Civil Society</v>
      </c>
      <c r="C127" s="4" t="str">
        <f>'Initiatives main list'!D127</f>
        <v>Inclusivity</v>
      </c>
      <c r="D127" s="4" t="str">
        <f>'Initiatives main list'!E127</f>
        <v>Economic7: ownership of public services</v>
      </c>
      <c r="E127" s="4" t="str">
        <f>'Initiatives main list'!F127</f>
        <v>Public Policy</v>
      </c>
      <c r="F127" s="4" t="str">
        <f>'Initiatives main list'!G127</f>
        <v>Evolutionary</v>
      </c>
    </row>
    <row r="128" spans="1:6" ht="30" x14ac:dyDescent="0.25">
      <c r="A128" s="4" t="str">
        <f>'Initiatives main list'!A128</f>
        <v>Work Foundation</v>
      </c>
      <c r="B128" s="4" t="str">
        <f>'Initiatives main list'!C128</f>
        <v>Academic</v>
      </c>
      <c r="C128" s="4" t="str">
        <f>'Initiatives main list'!D128</f>
        <v>Inclusivity</v>
      </c>
      <c r="D128" s="4" t="str">
        <f>'Initiatives main list'!E128</f>
        <v>Societal5: working environment</v>
      </c>
      <c r="E128" s="4" t="str">
        <f>'Initiatives main list'!F128</f>
        <v>Knowledge</v>
      </c>
      <c r="F128" s="4" t="str">
        <f>'Initiatives main list'!G128</f>
        <v>Evolutionary</v>
      </c>
    </row>
    <row r="129" spans="1:6" ht="60" x14ac:dyDescent="0.25">
      <c r="A129" s="4" t="str">
        <f>'Initiatives main list'!A129</f>
        <v>World Economic Forum</v>
      </c>
      <c r="B129" s="4" t="str">
        <f>'Initiatives main list'!C129</f>
        <v>Business</v>
      </c>
      <c r="C129" s="4">
        <f>'Initiatives main list'!D129</f>
        <v>0</v>
      </c>
      <c r="D129" s="4" t="str">
        <f>'Initiatives main list'!E129</f>
        <v>Multi-dimensional</v>
      </c>
      <c r="E129" s="4" t="str">
        <f>'Initiatives main list'!F129</f>
        <v>Knowledge Advocacy Network Public Policy</v>
      </c>
      <c r="F129" s="4" t="str">
        <f>'Initiatives main list'!G129</f>
        <v>Evolutionary</v>
      </c>
    </row>
    <row r="130" spans="1:6" ht="45" x14ac:dyDescent="0.25">
      <c r="A130" s="4" t="str">
        <f>'Initiatives main list'!A130</f>
        <v>World Forum Lille</v>
      </c>
      <c r="B130" s="4" t="str">
        <f>'Initiatives main list'!C130</f>
        <v>Business</v>
      </c>
      <c r="C130" s="4">
        <f>'Initiatives main list'!D130</f>
        <v>0</v>
      </c>
      <c r="D130" s="4" t="str">
        <f>'Initiatives main list'!E130</f>
        <v>Multidimensional</v>
      </c>
      <c r="E130" s="4" t="str">
        <f>'Initiatives main list'!F130</f>
        <v>Knowledge Advocacy Network</v>
      </c>
      <c r="F130" s="4" t="str">
        <f>'Initiatives main list'!G130</f>
        <v>Evolutionary</v>
      </c>
    </row>
    <row r="131" spans="1:6" ht="30" x14ac:dyDescent="0.25">
      <c r="A131" s="4" t="str">
        <f>'Initiatives main list'!A131</f>
        <v>World Business Council for Sustainable Development</v>
      </c>
      <c r="B131" s="4" t="str">
        <f>'Initiatives main list'!C131</f>
        <v>Business</v>
      </c>
      <c r="C131" s="4" t="str">
        <f>'Initiatives main list'!D131</f>
        <v>Planetary boundaries</v>
      </c>
      <c r="D131" s="4" t="str">
        <f>'Initiatives main list'!E131</f>
        <v>Environmental</v>
      </c>
      <c r="E131" s="4" t="str">
        <f>'Initiatives main list'!F131</f>
        <v>Advocacy Network</v>
      </c>
      <c r="F131" s="4" t="str">
        <f>'Initiatives main list'!G131</f>
        <v>Evolutionary</v>
      </c>
    </row>
  </sheetData>
  <printOptions gridLines="1"/>
  <pageMargins left="0.62992125984251968" right="0.23622047244094491" top="0.74803149606299213" bottom="0.74803149606299213" header="0.31496062992125984" footer="0.31496062992125984"/>
  <pageSetup paperSize="9" orientation="landscape" verticalDpi="0" r:id="rId1"/>
  <headerFooter>
    <oddHeader>&amp;L&amp;"-,Bold"&amp;14THE CRANFIELD TAXONOMY October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E10" sqref="E10"/>
    </sheetView>
  </sheetViews>
  <sheetFormatPr defaultColWidth="8.85546875" defaultRowHeight="15" x14ac:dyDescent="0.25"/>
  <cols>
    <col min="1" max="1" width="22.85546875" customWidth="1"/>
    <col min="2" max="2" width="10" customWidth="1"/>
    <col min="4" max="4" width="21.28515625" customWidth="1"/>
    <col min="5" max="5" width="10" customWidth="1"/>
  </cols>
  <sheetData>
    <row r="1" spans="1:5" x14ac:dyDescent="0.25">
      <c r="A1" s="10" t="s">
        <v>636</v>
      </c>
      <c r="B1" s="22" t="s">
        <v>572</v>
      </c>
    </row>
    <row r="2" spans="1:5" x14ac:dyDescent="0.25">
      <c r="A2" t="s">
        <v>637</v>
      </c>
    </row>
    <row r="3" spans="1:5" x14ac:dyDescent="0.25">
      <c r="A3" s="10" t="s">
        <v>269</v>
      </c>
      <c r="D3" s="10" t="s">
        <v>267</v>
      </c>
    </row>
    <row r="4" spans="1:5" ht="49.5" customHeight="1" x14ac:dyDescent="0.25">
      <c r="A4" s="25" t="s">
        <v>287</v>
      </c>
      <c r="B4" s="23" t="s">
        <v>587</v>
      </c>
      <c r="C4" s="24"/>
      <c r="D4" s="25" t="s">
        <v>563</v>
      </c>
      <c r="E4" s="23" t="s">
        <v>587</v>
      </c>
    </row>
    <row r="5" spans="1:5" x14ac:dyDescent="0.25">
      <c r="A5" t="s">
        <v>343</v>
      </c>
      <c r="B5" s="1">
        <f>COUNTIF('Initiatives main list'!C$3:C$132, "*Business*")</f>
        <v>35</v>
      </c>
      <c r="D5" s="8" t="s">
        <v>564</v>
      </c>
      <c r="E5" s="1">
        <f>COUNTIF('Initiatives main list'!F$3:F$132, "*Knowledge*")</f>
        <v>46</v>
      </c>
    </row>
    <row r="6" spans="1:5" x14ac:dyDescent="0.25">
      <c r="A6" t="s">
        <v>344</v>
      </c>
      <c r="B6" s="1">
        <f>COUNTIF('Initiatives main list'!C$3:C$132, "*Finance*")</f>
        <v>21</v>
      </c>
      <c r="D6" s="8" t="s">
        <v>565</v>
      </c>
      <c r="E6" s="1">
        <f>COUNTIF('Initiatives main list'!F$3:F$132, "*Operational*")</f>
        <v>9</v>
      </c>
    </row>
    <row r="7" spans="1:5" x14ac:dyDescent="0.25">
      <c r="A7" t="s">
        <v>345</v>
      </c>
      <c r="B7" s="1">
        <f>COUNTIF('Initiatives main list'!C$3:C$132, "*Academic*")</f>
        <v>19</v>
      </c>
      <c r="D7" s="8" t="s">
        <v>566</v>
      </c>
      <c r="E7" s="1">
        <f>COUNTIF('Initiatives main list'!F$3:F$132, "*Public*")</f>
        <v>23</v>
      </c>
    </row>
    <row r="8" spans="1:5" x14ac:dyDescent="0.25">
      <c r="A8" t="s">
        <v>441</v>
      </c>
      <c r="B8" s="1">
        <f>COUNTIF('Initiatives main list'!C$3:C$132, "*Law*")</f>
        <v>3</v>
      </c>
      <c r="D8" s="8" t="s">
        <v>567</v>
      </c>
      <c r="E8" s="1">
        <f>COUNTIF('Initiatives main list'!F$3:F$132, "*Advocacy*")</f>
        <v>80</v>
      </c>
    </row>
    <row r="9" spans="1:5" x14ac:dyDescent="0.25">
      <c r="A9" t="s">
        <v>553</v>
      </c>
      <c r="B9" s="1">
        <f>COUNTIF('Initiatives main list'!C$3:C$132, "*Civil*")</f>
        <v>51</v>
      </c>
      <c r="D9" s="8" t="s">
        <v>568</v>
      </c>
      <c r="E9" s="1">
        <f>COUNTIF('Initiatives main list'!F$3:F$132, "*Watchdog*")</f>
        <v>4</v>
      </c>
    </row>
    <row r="10" spans="1:5" x14ac:dyDescent="0.25">
      <c r="A10" t="s">
        <v>346</v>
      </c>
      <c r="B10" s="1">
        <f>COUNTIF('Initiatives main list'!C$3:C$132, "*Faith*")</f>
        <v>3</v>
      </c>
      <c r="D10" s="8" t="s">
        <v>569</v>
      </c>
      <c r="E10" s="1">
        <f>COUNTIF('Initiatives main list'!F$3:F$132, "*Network*")</f>
        <v>33</v>
      </c>
    </row>
    <row r="11" spans="1:5" x14ac:dyDescent="0.25">
      <c r="A11" t="s">
        <v>347</v>
      </c>
      <c r="B11" s="1">
        <f>COUNTIF('Initiatives main list'!C$3:C$132, "*government*")</f>
        <v>7</v>
      </c>
      <c r="D11" s="8" t="s">
        <v>570</v>
      </c>
      <c r="E11" s="1">
        <f>COUNTIF('Initiatives main list'!F$3:F$132, "*Standard*")</f>
        <v>12</v>
      </c>
    </row>
    <row r="12" spans="1:5" x14ac:dyDescent="0.25">
      <c r="A12" t="s">
        <v>554</v>
      </c>
      <c r="B12" s="1">
        <f>COUNTIF('Initiatives main list'!C$3:C$132, "*govt*")</f>
        <v>12</v>
      </c>
      <c r="D12" s="8" t="s">
        <v>332</v>
      </c>
      <c r="E12" s="1">
        <f>COUNTIF('Initiatives main list'!F$3:F$132, "*Governance*")</f>
        <v>3</v>
      </c>
    </row>
    <row r="13" spans="1:5" x14ac:dyDescent="0.25">
      <c r="A13" t="s">
        <v>443</v>
      </c>
      <c r="B13" s="1">
        <f>COUNTIF('Initiatives main list'!C$3:C$132, "*stakeholder*")</f>
        <v>1</v>
      </c>
    </row>
    <row r="15" spans="1:5" x14ac:dyDescent="0.25">
      <c r="A15" s="10" t="s">
        <v>266</v>
      </c>
      <c r="D15" s="10" t="s">
        <v>268</v>
      </c>
    </row>
    <row r="16" spans="1:5" s="20" customFormat="1" ht="46.5" customHeight="1" x14ac:dyDescent="0.25">
      <c r="A16" s="25" t="s">
        <v>322</v>
      </c>
      <c r="B16" s="23" t="s">
        <v>587</v>
      </c>
      <c r="C16" s="23"/>
      <c r="D16" s="25" t="s">
        <v>571</v>
      </c>
      <c r="E16" s="23" t="s">
        <v>587</v>
      </c>
    </row>
    <row r="17" spans="1:5" x14ac:dyDescent="0.25">
      <c r="A17" s="16" t="s">
        <v>555</v>
      </c>
      <c r="D17" t="s">
        <v>302</v>
      </c>
      <c r="E17" s="1">
        <f>COUNTIF('Initiatives main list'!G$3:G$132, "*Evolutionary*")</f>
        <v>101</v>
      </c>
    </row>
    <row r="18" spans="1:5" x14ac:dyDescent="0.25">
      <c r="A18" s="14" t="s">
        <v>333</v>
      </c>
      <c r="B18" s="1">
        <f>COUNTIF('Initiatives main list'!D$3:D$132, "*Planetary*")</f>
        <v>43</v>
      </c>
      <c r="D18" t="s">
        <v>253</v>
      </c>
      <c r="E18" s="1">
        <f>COUNTIF('Initiatives main list'!G$3:G$132, "*Radical*")</f>
        <v>28</v>
      </c>
    </row>
    <row r="19" spans="1:5" x14ac:dyDescent="0.25">
      <c r="A19" s="14" t="s">
        <v>556</v>
      </c>
      <c r="B19" s="1">
        <f>COUNTIF('Initiatives main list'!D$3:D$132, "*Responsible*")</f>
        <v>33</v>
      </c>
      <c r="E19" s="1"/>
    </row>
    <row r="20" spans="1:5" x14ac:dyDescent="0.25">
      <c r="A20" s="14" t="s">
        <v>335</v>
      </c>
      <c r="B20" s="1">
        <f>COUNTIF('Initiatives main list'!D$3:D$132, "*Inclusivity*")</f>
        <v>22</v>
      </c>
    </row>
    <row r="21" spans="1:5" x14ac:dyDescent="0.25">
      <c r="A21" s="14" t="s">
        <v>557</v>
      </c>
      <c r="B21" s="1">
        <f>COUNTIF('Initiatives main list'!D$3:D$132, "*Stability*")</f>
        <v>16</v>
      </c>
    </row>
    <row r="22" spans="1:5" x14ac:dyDescent="0.25">
      <c r="A22" s="14" t="s">
        <v>558</v>
      </c>
      <c r="B22" s="1">
        <f>COUNTIF('Initiatives main list'!D$3:D$132, "*Measurement*")</f>
        <v>10</v>
      </c>
    </row>
    <row r="23" spans="1:5" x14ac:dyDescent="0.25">
      <c r="A23" s="14" t="s">
        <v>562</v>
      </c>
      <c r="B23" s="1">
        <f>COUNTIF('Initiatives main list'!D$3:D$132, "")</f>
        <v>16</v>
      </c>
    </row>
    <row r="24" spans="1:5" x14ac:dyDescent="0.25">
      <c r="A24" s="16" t="s">
        <v>559</v>
      </c>
      <c r="B24" s="1"/>
    </row>
    <row r="25" spans="1:5" x14ac:dyDescent="0.25">
      <c r="A25" s="14" t="s">
        <v>560</v>
      </c>
      <c r="B25" s="1">
        <f>COUNTIF('Initiatives main list'!E$3:E$132, "*Geopolitical*")</f>
        <v>4</v>
      </c>
    </row>
    <row r="26" spans="1:5" x14ac:dyDescent="0.25">
      <c r="A26" s="14" t="s">
        <v>338</v>
      </c>
      <c r="B26" s="1">
        <f>COUNTIF('Initiatives main list'!E$3:E$132, "*Economic*")</f>
        <v>53</v>
      </c>
      <c r="C26" s="13" t="s">
        <v>586</v>
      </c>
    </row>
    <row r="27" spans="1:5" x14ac:dyDescent="0.25">
      <c r="A27" s="14" t="s">
        <v>339</v>
      </c>
      <c r="B27" s="1">
        <f>COUNTIF('Initiatives main list'!E$3:E$132, "*Societal*")</f>
        <v>43</v>
      </c>
      <c r="C27" s="13" t="s">
        <v>586</v>
      </c>
    </row>
    <row r="28" spans="1:5" x14ac:dyDescent="0.25">
      <c r="A28" s="14" t="s">
        <v>340</v>
      </c>
      <c r="B28" s="1">
        <f>COUNTIF('Initiatives main list'!E$3:E$132, "*Technological*")</f>
        <v>0</v>
      </c>
    </row>
    <row r="29" spans="1:5" x14ac:dyDescent="0.25">
      <c r="A29" s="14" t="s">
        <v>341</v>
      </c>
      <c r="B29" s="1">
        <f>COUNTIF('Initiatives main list'!E$3:E$132, "*Environmental*")</f>
        <v>37</v>
      </c>
    </row>
    <row r="30" spans="1:5" x14ac:dyDescent="0.25">
      <c r="A30" s="14" t="s">
        <v>561</v>
      </c>
      <c r="B30" s="1">
        <f>COUNTIF('Initiatives main list'!E$3:E$132, "*Multi*")</f>
        <v>11</v>
      </c>
    </row>
    <row r="31" spans="1:5" x14ac:dyDescent="0.25">
      <c r="A31" s="14" t="s">
        <v>562</v>
      </c>
      <c r="B31" s="1">
        <f>COUNTIF('Initiatives main list'!E$3:E$132, "*Status*")</f>
        <v>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21" sqref="B21"/>
    </sheetView>
  </sheetViews>
  <sheetFormatPr defaultColWidth="8.85546875" defaultRowHeight="15" x14ac:dyDescent="0.25"/>
  <cols>
    <col min="1" max="1" width="36.28515625" customWidth="1"/>
    <col min="2" max="2" width="10.140625" style="1" customWidth="1"/>
  </cols>
  <sheetData>
    <row r="1" spans="1:2" x14ac:dyDescent="0.25">
      <c r="A1" s="10" t="s">
        <v>573</v>
      </c>
    </row>
    <row r="2" spans="1:2" ht="52.5" customHeight="1" x14ac:dyDescent="0.25">
      <c r="B2" s="26" t="s">
        <v>587</v>
      </c>
    </row>
    <row r="3" spans="1:2" x14ac:dyDescent="0.25">
      <c r="A3" t="s">
        <v>574</v>
      </c>
      <c r="B3" s="1">
        <f>COUNTIF('Initiatives main list'!E$3:E$132, "*Economic1*")</f>
        <v>3</v>
      </c>
    </row>
    <row r="4" spans="1:2" x14ac:dyDescent="0.25">
      <c r="A4" t="s">
        <v>575</v>
      </c>
      <c r="B4" s="1">
        <f>COUNTIF('Initiatives main list'!E$3:E$132, "*Economic2*")</f>
        <v>2</v>
      </c>
    </row>
    <row r="5" spans="1:2" x14ac:dyDescent="0.25">
      <c r="A5" t="s">
        <v>576</v>
      </c>
      <c r="B5" s="1">
        <f>COUNTIF('Initiatives main list'!E$3:E$132, "*Economic3*")</f>
        <v>10</v>
      </c>
    </row>
    <row r="6" spans="1:2" x14ac:dyDescent="0.25">
      <c r="A6" t="s">
        <v>577</v>
      </c>
      <c r="B6" s="1">
        <f>COUNTIF('Initiatives main list'!E$3:E$132, "*Economic4*")</f>
        <v>10</v>
      </c>
    </row>
    <row r="7" spans="1:2" x14ac:dyDescent="0.25">
      <c r="A7" t="s">
        <v>578</v>
      </c>
      <c r="B7" s="1">
        <f>COUNTIF('Initiatives main list'!E$3:E$132, "*Economic5*")</f>
        <v>15</v>
      </c>
    </row>
    <row r="8" spans="1:2" x14ac:dyDescent="0.25">
      <c r="A8" t="s">
        <v>579</v>
      </c>
      <c r="B8" s="1">
        <f>COUNTIF('Initiatives main list'!E$3:E$132, "*Economic6*")</f>
        <v>5</v>
      </c>
    </row>
    <row r="9" spans="1:2" x14ac:dyDescent="0.25">
      <c r="A9" t="s">
        <v>580</v>
      </c>
      <c r="B9" s="1">
        <f>COUNTIF('Initiatives main list'!E$3:E$132, "*Economic7*")</f>
        <v>12</v>
      </c>
    </row>
    <row r="17" spans="1:2" x14ac:dyDescent="0.25">
      <c r="A17" s="10" t="s">
        <v>581</v>
      </c>
    </row>
    <row r="18" spans="1:2" ht="45" x14ac:dyDescent="0.25">
      <c r="B18" s="26" t="s">
        <v>587</v>
      </c>
    </row>
    <row r="19" spans="1:2" x14ac:dyDescent="0.25">
      <c r="A19" t="s">
        <v>396</v>
      </c>
      <c r="B19" s="1">
        <f>COUNTIF('Initiatives main list'!E$3:E$132, "*Societal1*")</f>
        <v>6</v>
      </c>
    </row>
    <row r="20" spans="1:2" x14ac:dyDescent="0.25">
      <c r="A20" t="s">
        <v>582</v>
      </c>
      <c r="B20" s="1">
        <f>COUNTIF('Initiatives main list'!E$3:E$132, "*Societal2*")</f>
        <v>6</v>
      </c>
    </row>
    <row r="21" spans="1:2" x14ac:dyDescent="0.25">
      <c r="A21" t="s">
        <v>398</v>
      </c>
      <c r="B21" s="1">
        <f>COUNTIF('Initiatives main list'!E$3:E$132, "*Societal3*")</f>
        <v>7</v>
      </c>
    </row>
    <row r="22" spans="1:2" x14ac:dyDescent="0.25">
      <c r="A22" t="s">
        <v>583</v>
      </c>
      <c r="B22" s="1">
        <f>COUNTIF('Initiatives main list'!E$3:E$132, "*Societal4*")</f>
        <v>28</v>
      </c>
    </row>
    <row r="23" spans="1:2" x14ac:dyDescent="0.25">
      <c r="A23" t="s">
        <v>584</v>
      </c>
      <c r="B23" s="1">
        <f>COUNTIF('Initiatives main list'!E$3:E$132, "*Societal5*")</f>
        <v>2</v>
      </c>
    </row>
    <row r="24" spans="1:2" x14ac:dyDescent="0.25">
      <c r="A24" t="s">
        <v>401</v>
      </c>
      <c r="B24" s="1">
        <f>COUNTIF('Initiatives main list'!E$3:E$132, "*Societal6*")</f>
        <v>0</v>
      </c>
    </row>
    <row r="25" spans="1:2" x14ac:dyDescent="0.25">
      <c r="A25" t="s">
        <v>585</v>
      </c>
      <c r="B25" s="1">
        <f>COUNTIF('Initiatives main list'!E$3:E$132, "*Societal7*")</f>
        <v>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0"/>
  <sheetViews>
    <sheetView topLeftCell="A7" workbookViewId="0"/>
  </sheetViews>
  <sheetFormatPr defaultColWidth="8.85546875" defaultRowHeight="15" x14ac:dyDescent="0.25"/>
  <sheetData>
    <row r="1" spans="1:1" x14ac:dyDescent="0.25">
      <c r="A1" s="10" t="s">
        <v>634</v>
      </c>
    </row>
    <row r="2" spans="1:1" x14ac:dyDescent="0.25">
      <c r="A2" s="10" t="s">
        <v>635</v>
      </c>
    </row>
    <row r="3" spans="1:1" s="15" customFormat="1" x14ac:dyDescent="0.25">
      <c r="A3" s="16" t="s">
        <v>454</v>
      </c>
    </row>
    <row r="4" spans="1:1" x14ac:dyDescent="0.25">
      <c r="A4" s="10" t="s">
        <v>269</v>
      </c>
    </row>
    <row r="5" spans="1:1" x14ac:dyDescent="0.25">
      <c r="A5" s="10" t="s">
        <v>287</v>
      </c>
    </row>
    <row r="6" spans="1:1" x14ac:dyDescent="0.25">
      <c r="A6" s="10" t="s">
        <v>321</v>
      </c>
    </row>
    <row r="7" spans="1:1" x14ac:dyDescent="0.25">
      <c r="A7" t="s">
        <v>343</v>
      </c>
    </row>
    <row r="8" spans="1:1" x14ac:dyDescent="0.25">
      <c r="A8" t="s">
        <v>344</v>
      </c>
    </row>
    <row r="9" spans="1:1" x14ac:dyDescent="0.25">
      <c r="A9" t="s">
        <v>345</v>
      </c>
    </row>
    <row r="10" spans="1:1" x14ac:dyDescent="0.25">
      <c r="A10" t="s">
        <v>441</v>
      </c>
    </row>
    <row r="11" spans="1:1" x14ac:dyDescent="0.25">
      <c r="A11" t="s">
        <v>553</v>
      </c>
    </row>
    <row r="12" spans="1:1" x14ac:dyDescent="0.25">
      <c r="A12" t="s">
        <v>346</v>
      </c>
    </row>
    <row r="13" spans="1:1" x14ac:dyDescent="0.25">
      <c r="A13" t="s">
        <v>347</v>
      </c>
    </row>
    <row r="14" spans="1:1" x14ac:dyDescent="0.25">
      <c r="A14" t="s">
        <v>552</v>
      </c>
    </row>
    <row r="15" spans="1:1" x14ac:dyDescent="0.25">
      <c r="A15" t="s">
        <v>443</v>
      </c>
    </row>
    <row r="16" spans="1:1" x14ac:dyDescent="0.25">
      <c r="A16" s="15" t="s">
        <v>288</v>
      </c>
    </row>
    <row r="18" spans="1:1" x14ac:dyDescent="0.25">
      <c r="A18" s="10" t="s">
        <v>266</v>
      </c>
    </row>
    <row r="19" spans="1:1" x14ac:dyDescent="0.25">
      <c r="A19" s="10" t="s">
        <v>322</v>
      </c>
    </row>
    <row r="20" spans="1:1" s="14" customFormat="1" x14ac:dyDescent="0.25">
      <c r="A20" s="16" t="s">
        <v>449</v>
      </c>
    </row>
    <row r="21" spans="1:1" s="14" customFormat="1" x14ac:dyDescent="0.25">
      <c r="A21" s="15" t="s">
        <v>447</v>
      </c>
    </row>
    <row r="22" spans="1:1" s="14" customFormat="1" x14ac:dyDescent="0.25">
      <c r="A22" s="15" t="s">
        <v>448</v>
      </c>
    </row>
    <row r="23" spans="1:1" s="14" customFormat="1" x14ac:dyDescent="0.25">
      <c r="A23" s="14" t="s">
        <v>333</v>
      </c>
    </row>
    <row r="24" spans="1:1" s="14" customFormat="1" x14ac:dyDescent="0.25">
      <c r="A24" s="14" t="s">
        <v>334</v>
      </c>
    </row>
    <row r="25" spans="1:1" s="14" customFormat="1" x14ac:dyDescent="0.25">
      <c r="A25" s="14" t="s">
        <v>335</v>
      </c>
    </row>
    <row r="26" spans="1:1" s="14" customFormat="1" x14ac:dyDescent="0.25">
      <c r="A26" s="14" t="s">
        <v>336</v>
      </c>
    </row>
    <row r="27" spans="1:1" s="14" customFormat="1" x14ac:dyDescent="0.25">
      <c r="A27" s="14" t="s">
        <v>337</v>
      </c>
    </row>
    <row r="28" spans="1:1" s="14" customFormat="1" x14ac:dyDescent="0.25">
      <c r="A28" s="15" t="s">
        <v>633</v>
      </c>
    </row>
    <row r="29" spans="1:1" s="14" customFormat="1" x14ac:dyDescent="0.25">
      <c r="A29" s="15" t="s">
        <v>446</v>
      </c>
    </row>
    <row r="30" spans="1:1" s="14" customFormat="1" x14ac:dyDescent="0.25">
      <c r="A30" s="14" t="s">
        <v>453</v>
      </c>
    </row>
    <row r="31" spans="1:1" s="14" customFormat="1" x14ac:dyDescent="0.25">
      <c r="A31" s="14" t="s">
        <v>338</v>
      </c>
    </row>
    <row r="32" spans="1:1" s="14" customFormat="1" x14ac:dyDescent="0.25">
      <c r="A32" s="14" t="s">
        <v>339</v>
      </c>
    </row>
    <row r="33" spans="1:1" s="14" customFormat="1" x14ac:dyDescent="0.25">
      <c r="A33" s="14" t="s">
        <v>340</v>
      </c>
    </row>
    <row r="34" spans="1:1" s="14" customFormat="1" x14ac:dyDescent="0.25">
      <c r="A34" s="14" t="s">
        <v>341</v>
      </c>
    </row>
    <row r="35" spans="1:1" s="14" customFormat="1" x14ac:dyDescent="0.25">
      <c r="A35" s="14" t="s">
        <v>342</v>
      </c>
    </row>
    <row r="36" spans="1:1" s="14" customFormat="1" x14ac:dyDescent="0.25">
      <c r="A36" s="13"/>
    </row>
    <row r="37" spans="1:1" x14ac:dyDescent="0.25">
      <c r="A37" s="10" t="s">
        <v>267</v>
      </c>
    </row>
    <row r="38" spans="1:1" x14ac:dyDescent="0.25">
      <c r="A38" s="10" t="s">
        <v>294</v>
      </c>
    </row>
    <row r="39" spans="1:1" x14ac:dyDescent="0.25">
      <c r="A39" s="16" t="s">
        <v>324</v>
      </c>
    </row>
    <row r="40" spans="1:1" x14ac:dyDescent="0.25">
      <c r="A40" s="8" t="s">
        <v>325</v>
      </c>
    </row>
    <row r="41" spans="1:1" x14ac:dyDescent="0.25">
      <c r="A41" s="8" t="s">
        <v>326</v>
      </c>
    </row>
    <row r="42" spans="1:1" x14ac:dyDescent="0.25">
      <c r="A42" s="8" t="s">
        <v>327</v>
      </c>
    </row>
    <row r="43" spans="1:1" x14ac:dyDescent="0.25">
      <c r="A43" s="8" t="s">
        <v>328</v>
      </c>
    </row>
    <row r="44" spans="1:1" x14ac:dyDescent="0.25">
      <c r="A44" s="8" t="s">
        <v>329</v>
      </c>
    </row>
    <row r="45" spans="1:1" x14ac:dyDescent="0.25">
      <c r="A45" s="8" t="s">
        <v>330</v>
      </c>
    </row>
    <row r="46" spans="1:1" x14ac:dyDescent="0.25">
      <c r="A46" s="8" t="s">
        <v>331</v>
      </c>
    </row>
    <row r="47" spans="1:1" x14ac:dyDescent="0.25">
      <c r="A47" s="8" t="s">
        <v>332</v>
      </c>
    </row>
    <row r="48" spans="1:1" x14ac:dyDescent="0.25">
      <c r="A48" s="8"/>
    </row>
    <row r="49" spans="1:1" x14ac:dyDescent="0.25">
      <c r="A49" s="12" t="s">
        <v>268</v>
      </c>
    </row>
    <row r="50" spans="1:1" x14ac:dyDescent="0.25">
      <c r="A50" s="12" t="s">
        <v>295</v>
      </c>
    </row>
    <row r="51" spans="1:1" x14ac:dyDescent="0.25">
      <c r="A51" s="8" t="s">
        <v>296</v>
      </c>
    </row>
    <row r="52" spans="1:1" x14ac:dyDescent="0.25">
      <c r="A52" s="8" t="s">
        <v>297</v>
      </c>
    </row>
    <row r="53" spans="1:1" x14ac:dyDescent="0.25">
      <c r="A53" s="8" t="s">
        <v>472</v>
      </c>
    </row>
    <row r="55" spans="1:1" x14ac:dyDescent="0.25">
      <c r="A55" s="10" t="s">
        <v>450</v>
      </c>
    </row>
    <row r="56" spans="1:1" x14ac:dyDescent="0.25">
      <c r="A56" s="16" t="s">
        <v>348</v>
      </c>
    </row>
    <row r="57" spans="1:1" x14ac:dyDescent="0.25">
      <c r="A57" s="16" t="s">
        <v>451</v>
      </c>
    </row>
    <row r="58" spans="1:1" x14ac:dyDescent="0.25">
      <c r="A58" s="16" t="s">
        <v>290</v>
      </c>
    </row>
    <row r="59" spans="1:1" x14ac:dyDescent="0.25">
      <c r="A59" s="11" t="s">
        <v>452</v>
      </c>
    </row>
    <row r="60" spans="1:1" x14ac:dyDescent="0.25">
      <c r="A60" t="s">
        <v>388</v>
      </c>
    </row>
    <row r="61" spans="1:1" x14ac:dyDescent="0.25">
      <c r="A61" t="s">
        <v>473</v>
      </c>
    </row>
    <row r="62" spans="1:1" x14ac:dyDescent="0.25">
      <c r="A62" t="s">
        <v>391</v>
      </c>
    </row>
    <row r="63" spans="1:1" x14ac:dyDescent="0.25">
      <c r="A63" t="s">
        <v>392</v>
      </c>
    </row>
    <row r="64" spans="1:1" x14ac:dyDescent="0.25">
      <c r="A64" t="s">
        <v>389</v>
      </c>
    </row>
    <row r="65" spans="1:1" x14ac:dyDescent="0.25">
      <c r="A65" s="11" t="s">
        <v>289</v>
      </c>
    </row>
    <row r="66" spans="1:1" x14ac:dyDescent="0.25">
      <c r="A66" t="s">
        <v>390</v>
      </c>
    </row>
    <row r="67" spans="1:1" x14ac:dyDescent="0.25">
      <c r="A67" t="s">
        <v>494</v>
      </c>
    </row>
    <row r="68" spans="1:1" x14ac:dyDescent="0.25">
      <c r="A68" t="s">
        <v>474</v>
      </c>
    </row>
    <row r="69" spans="1:1" x14ac:dyDescent="0.25">
      <c r="A69" t="s">
        <v>393</v>
      </c>
    </row>
    <row r="70" spans="1:1" x14ac:dyDescent="0.25">
      <c r="A70" t="s">
        <v>394</v>
      </c>
    </row>
    <row r="71" spans="1:1" x14ac:dyDescent="0.25">
      <c r="A71" t="s">
        <v>395</v>
      </c>
    </row>
    <row r="72" spans="1:1" x14ac:dyDescent="0.25">
      <c r="A72" t="s">
        <v>442</v>
      </c>
    </row>
    <row r="73" spans="1:1" x14ac:dyDescent="0.25">
      <c r="A73" s="11" t="s">
        <v>291</v>
      </c>
    </row>
    <row r="74" spans="1:1" x14ac:dyDescent="0.25">
      <c r="A74" t="s">
        <v>396</v>
      </c>
    </row>
    <row r="75" spans="1:1" x14ac:dyDescent="0.25">
      <c r="A75" t="s">
        <v>397</v>
      </c>
    </row>
    <row r="76" spans="1:1" x14ac:dyDescent="0.25">
      <c r="A76" t="s">
        <v>398</v>
      </c>
    </row>
    <row r="77" spans="1:1" x14ac:dyDescent="0.25">
      <c r="A77" t="s">
        <v>399</v>
      </c>
    </row>
    <row r="78" spans="1:1" x14ac:dyDescent="0.25">
      <c r="A78" t="s">
        <v>400</v>
      </c>
    </row>
    <row r="79" spans="1:1" x14ac:dyDescent="0.25">
      <c r="A79" t="s">
        <v>401</v>
      </c>
    </row>
    <row r="80" spans="1:1" x14ac:dyDescent="0.25">
      <c r="A80" t="s">
        <v>402</v>
      </c>
    </row>
    <row r="81" spans="1:1" x14ac:dyDescent="0.25">
      <c r="A81" s="11" t="s">
        <v>292</v>
      </c>
    </row>
    <row r="82" spans="1:1" x14ac:dyDescent="0.25">
      <c r="A82" t="s">
        <v>403</v>
      </c>
    </row>
    <row r="83" spans="1:1" x14ac:dyDescent="0.25">
      <c r="A83" t="s">
        <v>404</v>
      </c>
    </row>
    <row r="84" spans="1:1" x14ac:dyDescent="0.25">
      <c r="A84" s="11" t="s">
        <v>265</v>
      </c>
    </row>
    <row r="85" spans="1:1" x14ac:dyDescent="0.25">
      <c r="A85" t="s">
        <v>405</v>
      </c>
    </row>
    <row r="86" spans="1:1" x14ac:dyDescent="0.25">
      <c r="A86" t="s">
        <v>406</v>
      </c>
    </row>
    <row r="87" spans="1:1" x14ac:dyDescent="0.25">
      <c r="A87" t="s">
        <v>407</v>
      </c>
    </row>
    <row r="88" spans="1:1" x14ac:dyDescent="0.25">
      <c r="A88" s="11" t="s">
        <v>293</v>
      </c>
    </row>
    <row r="89" spans="1:1" x14ac:dyDescent="0.25">
      <c r="A89" t="s">
        <v>408</v>
      </c>
    </row>
    <row r="90" spans="1:1" x14ac:dyDescent="0.25">
      <c r="A90" t="s">
        <v>409</v>
      </c>
    </row>
  </sheetData>
  <printOptions gridLines="1"/>
  <pageMargins left="0.23622047244094491" right="0.23622047244094491" top="0.74803149606299213" bottom="0.74803149606299213" header="0.31496062992125984" footer="0.31496062992125984"/>
  <headerFooter>
    <oddFooter>&amp;L&amp;F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/>
  </sheetViews>
  <sheetFormatPr defaultColWidth="8.85546875" defaultRowHeight="15" x14ac:dyDescent="0.25"/>
  <cols>
    <col min="1" max="1" width="27.42578125" customWidth="1"/>
    <col min="2" max="2" width="27.85546875" customWidth="1"/>
    <col min="4" max="4" width="10.85546875" customWidth="1"/>
    <col min="6" max="6" width="10.42578125" customWidth="1"/>
  </cols>
  <sheetData>
    <row r="1" spans="1:9" x14ac:dyDescent="0.25">
      <c r="A1" s="10" t="s">
        <v>659</v>
      </c>
    </row>
    <row r="2" spans="1:9" s="2" customFormat="1" ht="45" x14ac:dyDescent="0.25">
      <c r="A2" s="2" t="s">
        <v>28</v>
      </c>
      <c r="B2" s="2" t="s">
        <v>171</v>
      </c>
      <c r="C2" s="2" t="s">
        <v>269</v>
      </c>
      <c r="D2" s="2" t="s">
        <v>354</v>
      </c>
      <c r="E2" s="2" t="s">
        <v>355</v>
      </c>
      <c r="F2" s="2" t="s">
        <v>267</v>
      </c>
      <c r="G2" s="2" t="s">
        <v>268</v>
      </c>
      <c r="H2" s="3" t="s">
        <v>251</v>
      </c>
      <c r="I2" s="6" t="s">
        <v>33</v>
      </c>
    </row>
    <row r="3" spans="1:9" s="4" customFormat="1" ht="45" x14ac:dyDescent="0.25">
      <c r="A3" s="4" t="s">
        <v>19</v>
      </c>
      <c r="B3" s="4" t="s">
        <v>470</v>
      </c>
      <c r="C3" s="4" t="s">
        <v>254</v>
      </c>
      <c r="D3" s="4" t="s">
        <v>323</v>
      </c>
      <c r="E3" s="9"/>
      <c r="F3" s="4" t="s">
        <v>305</v>
      </c>
      <c r="G3" s="4" t="s">
        <v>374</v>
      </c>
      <c r="H3" s="5" t="s">
        <v>103</v>
      </c>
      <c r="I3" s="7" t="s">
        <v>102</v>
      </c>
    </row>
    <row r="4" spans="1:9" s="4" customFormat="1" ht="45" x14ac:dyDescent="0.25">
      <c r="A4" s="4" t="s">
        <v>1</v>
      </c>
      <c r="B4" s="4" t="s">
        <v>48</v>
      </c>
      <c r="C4" s="4" t="s">
        <v>255</v>
      </c>
      <c r="D4" s="4" t="s">
        <v>323</v>
      </c>
      <c r="E4" s="9"/>
      <c r="F4" s="4" t="s">
        <v>373</v>
      </c>
      <c r="G4" s="4" t="s">
        <v>374</v>
      </c>
      <c r="H4" s="5"/>
      <c r="I4" s="7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Introduction</vt:lpstr>
      <vt:lpstr>Initiatives main list</vt:lpstr>
      <vt:lpstr>Initiatives list and website</vt:lpstr>
      <vt:lpstr>Initiatives list and taxonomy</vt:lpstr>
      <vt:lpstr>Analysis1</vt:lpstr>
      <vt:lpstr>Analysis2</vt:lpstr>
      <vt:lpstr>Taxonomy summary</vt:lpstr>
      <vt:lpstr>Appx</vt:lpstr>
      <vt:lpstr>'Initiatives list and taxonomy'!Print_Titles</vt:lpstr>
      <vt:lpstr>'Initiatives list and website'!Print_Titles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Slattery</dc:creator>
  <cp:lastModifiedBy>David Slattery</cp:lastModifiedBy>
  <cp:lastPrinted>2014-10-18T09:29:09Z</cp:lastPrinted>
  <dcterms:created xsi:type="dcterms:W3CDTF">2012-09-25T18:59:40Z</dcterms:created>
  <dcterms:modified xsi:type="dcterms:W3CDTF">2014-11-24T08:52:32Z</dcterms:modified>
</cp:coreProperties>
</file>